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'Individual'!$C$4:$AN$58</definedName>
    <definedName name="_xlnm.Print_Area" localSheetId="0">'Equips 1aC'!$A$1:$I$50</definedName>
    <definedName name="_xlnm.Print_Area" localSheetId="3">'Individual'!$A$1:$AN$49</definedName>
    <definedName name="Imprimir_área_IM" localSheetId="3">'Individual'!$A$1:$AN$57</definedName>
  </definedNames>
  <calcPr fullCalcOnLoad="1"/>
</workbook>
</file>

<file path=xl/sharedStrings.xml><?xml version="1.0" encoding="utf-8"?>
<sst xmlns="http://schemas.openxmlformats.org/spreadsheetml/2006/main" count="186" uniqueCount="83">
  <si>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</si>
  <si>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</si>
  <si>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</si>
  <si>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</si>
  <si>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</si>
  <si>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</si>
  <si>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</si>
  <si>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</si>
  <si>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</si>
  <si>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</si>
  <si>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</si>
  <si>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</si>
  <si>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</si>
  <si>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</si>
  <si>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</si>
  <si>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</si>
  <si>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</si>
  <si>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</si>
  <si>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</si>
  <si>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</si>
  <si>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</si>
  <si>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</si>
  <si>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</si>
  <si>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</si>
  <si>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</si>
  <si>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</si>
  <si>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</si>
  <si>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</si>
  <si>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2015-2016</t>
  </si>
  <si>
    <t>LLIGA CATALANA DE BOWLING 2016-2017</t>
  </si>
  <si>
    <t>2a DVISIÓ MASCULINA B</t>
  </si>
  <si>
    <t>EMPURIABRAVA</t>
  </si>
  <si>
    <t>SWEETRADE B</t>
  </si>
  <si>
    <t>XTREME</t>
  </si>
  <si>
    <t>SEVEN-3 B</t>
  </si>
  <si>
    <t>MEDITERRÀNIA A</t>
  </si>
  <si>
    <t>GIRONA</t>
  </si>
  <si>
    <t>DANIEL PUENTES GALVÁN</t>
  </si>
  <si>
    <t>DOMINGO PUENTES GALLEGO</t>
  </si>
  <si>
    <t>MARCIO FERREIRA SILVA</t>
  </si>
  <si>
    <t>ENDER ORTIZ LARA</t>
  </si>
  <si>
    <t>DOMINIQUE LAFARGE</t>
  </si>
  <si>
    <t>JOAN PIQUÉ REIG</t>
  </si>
  <si>
    <t>XAVIER PIQUÉ PUIGGENER</t>
  </si>
  <si>
    <t>CARLOS FIGULS AZOR</t>
  </si>
  <si>
    <t>JUAN ANDRÉS SANZ RUIZ</t>
  </si>
  <si>
    <t>ENRIC CARRIÓ DÍAZ-MECO</t>
  </si>
  <si>
    <t>JOSÉ IVÁN JIMÉNEZ NÚÑEZ</t>
  </si>
  <si>
    <t>DAVID MARCÉ SERRANO</t>
  </si>
  <si>
    <t>JORDI MARTÍ SUBIRÀ</t>
  </si>
  <si>
    <t>JORGE ANDRÉS VÁSQUEZ</t>
  </si>
  <si>
    <t>MAGÍ SANTACANA HERNÁNDEZ</t>
  </si>
  <si>
    <t>CARLOS AVILÉS VICO</t>
  </si>
  <si>
    <t>EMILIANO PANADÈS SERRES</t>
  </si>
  <si>
    <t>RAÜL DEL CERRO SANGUESA</t>
  </si>
  <si>
    <t>PEDRO JIMÉNEZ LLEDÓ</t>
  </si>
  <si>
    <t>AARON SAUGAR MARTÍN</t>
  </si>
  <si>
    <t>ADRIÁN MEJÍA GARCÍA</t>
  </si>
  <si>
    <t>FRANCISCO MENÉNDEZ GARCÍA</t>
  </si>
  <si>
    <t>JAUME LÓPEZ DE MURILLAS PÉREZ</t>
  </si>
  <si>
    <t>DANIEL LÓPEZ DE MURILLAS MARTÍNEZ</t>
  </si>
  <si>
    <t>HILARIO MORALES MOLINA</t>
  </si>
  <si>
    <t>OLIVER ZOBL GONZÁLEZ</t>
  </si>
  <si>
    <t>JONATAN PANEQUE ROSTAN</t>
  </si>
  <si>
    <t>SERGI MERCÈ CASALS</t>
  </si>
  <si>
    <t>AGUSTÍ AGELL CAMÓS</t>
  </si>
  <si>
    <t>DAVID VALERO PÉREZ</t>
  </si>
  <si>
    <t>YURIS ALCIDES MONSALVE</t>
  </si>
  <si>
    <t>JUAN LUZDIVINO RECIO COSTAS</t>
  </si>
  <si>
    <t>JEAN MARTY</t>
  </si>
  <si>
    <t>VICTOR MANUEL HURTADO FERMÍN</t>
  </si>
  <si>
    <t>MOISÉS SEMPERE GANCHARRO</t>
  </si>
  <si>
    <t>JORDI MONGE CREIXELL</t>
  </si>
  <si>
    <t>DÍDAC BLÁZQUEZ PÉREZ</t>
  </si>
  <si>
    <t>DANIEL LOZANO CHICOTE</t>
  </si>
  <si>
    <t>ANTONIO GIMÉNEZ CUETO</t>
  </si>
  <si>
    <t>JOAN CASALS NADAL</t>
  </si>
  <si>
    <t>POL CAMPOS BERENGUER</t>
  </si>
  <si>
    <t>ELOY CINCA CARRILLO</t>
  </si>
  <si>
    <t>FABIAN, MASSET</t>
  </si>
  <si>
    <t>PEDRO ORTIZ NICOLAS</t>
  </si>
  <si>
    <t>EDUARD GRAU LAPUERTA</t>
  </si>
  <si>
    <t>EMILIO HERNÁNDEZ AMAYA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</si>
</sst>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7">
      <selection activeCell="E47" sqref="E4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29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30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42652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31</v>
      </c>
      <c r="D9" s="29"/>
      <c r="E9" s="30">
        <v>6</v>
      </c>
      <c r="G9" s="28" t="s">
        <v>32</v>
      </c>
      <c r="I9" s="30">
        <v>4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33</v>
      </c>
      <c r="E11" s="30">
        <v>1</v>
      </c>
      <c r="F11" s="30"/>
      <c r="G11" s="28" t="s">
        <v>34</v>
      </c>
      <c r="I11" s="30">
        <v>7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35</v>
      </c>
      <c r="E13" s="30">
        <v>9</v>
      </c>
      <c r="F13" s="30"/>
      <c r="G13" s="28" t="s">
        <v>36</v>
      </c>
      <c r="I13" s="30">
        <v>1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MEDITERRÀNIA A</v>
      </c>
      <c r="E15" s="30">
        <v>2</v>
      </c>
      <c r="F15" s="30"/>
      <c r="G15" s="28" t="str">
        <f>G11</f>
        <v>SEVEN-3 B</v>
      </c>
      <c r="I15" s="30">
        <v>8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EMPURIABRAVA</v>
      </c>
      <c r="E17" s="30">
        <v>9</v>
      </c>
      <c r="F17" s="30"/>
      <c r="G17" s="28" t="str">
        <f>G13</f>
        <v>GIRONA</v>
      </c>
      <c r="I17" s="30">
        <v>1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SWEETRADE B</v>
      </c>
      <c r="E19" s="30">
        <v>8</v>
      </c>
      <c r="F19" s="30"/>
      <c r="G19" s="28" t="str">
        <f>C11</f>
        <v>XTREME</v>
      </c>
      <c r="I19" s="30">
        <v>2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XTREME</v>
      </c>
      <c r="E21" s="30">
        <v>8</v>
      </c>
      <c r="F21" s="30"/>
      <c r="G21" s="28" t="str">
        <f>C9</f>
        <v>EMPURIABRAVA</v>
      </c>
      <c r="I21" s="30">
        <v>2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SWEETRADE B</v>
      </c>
      <c r="E23" s="30">
        <v>7</v>
      </c>
      <c r="F23" s="30"/>
      <c r="G23" s="28" t="str">
        <f>C13</f>
        <v>MEDITERRÀNIA A</v>
      </c>
      <c r="I23" s="30">
        <v>3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GIRONA</v>
      </c>
      <c r="E25" s="30">
        <v>0</v>
      </c>
      <c r="F25" s="30"/>
      <c r="G25" s="28" t="str">
        <f>G11</f>
        <v>SEVEN-3 B</v>
      </c>
      <c r="I25" s="30">
        <v>10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SWEETRADE B</v>
      </c>
      <c r="E27" s="30">
        <v>10</v>
      </c>
      <c r="F27" s="30"/>
      <c r="G27" s="28" t="str">
        <f>G13</f>
        <v>GIRONA</v>
      </c>
      <c r="I27" s="30">
        <v>0</v>
      </c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SEVEN-3 B</v>
      </c>
      <c r="E29" s="30">
        <v>1</v>
      </c>
      <c r="F29" s="30"/>
      <c r="G29" s="28" t="str">
        <f>C9</f>
        <v>EMPURIABRAVA</v>
      </c>
      <c r="I29" s="30">
        <v>9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XTREME</v>
      </c>
      <c r="E31" s="30">
        <v>1</v>
      </c>
      <c r="G31" s="28" t="str">
        <f>C13</f>
        <v>MEDITERRÀNIA A</v>
      </c>
      <c r="I31" s="30">
        <v>9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EMPURIABRAVA</v>
      </c>
      <c r="E33" s="30">
        <v>7</v>
      </c>
      <c r="G33" s="28" t="str">
        <f>C13</f>
        <v>MEDITERRÀNIA A</v>
      </c>
      <c r="I33" s="30">
        <v>3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GIRONA</v>
      </c>
      <c r="E35" s="30">
        <v>2</v>
      </c>
      <c r="G35" s="28" t="str">
        <f>C11</f>
        <v>XTREME</v>
      </c>
      <c r="I35" s="30">
        <v>8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SEVEN-3 B</v>
      </c>
      <c r="E37" s="30">
        <v>1</v>
      </c>
      <c r="G37" s="28" t="str">
        <f>G9</f>
        <v>SWEETRADE B</v>
      </c>
      <c r="I37" s="30">
        <v>9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32</v>
      </c>
      <c r="C45" s="51"/>
      <c r="D45" s="52"/>
      <c r="E45" s="46">
        <f>4+8+7+10+9</f>
        <v>38</v>
      </c>
      <c r="F45" s="58"/>
      <c r="G45" s="58"/>
      <c r="H45" s="47">
        <f aca="true" t="shared" si="0" ref="H45:H50">SUM(E45:G45)</f>
        <v>38</v>
      </c>
      <c r="J45" s="1"/>
      <c r="K45" s="1"/>
    </row>
    <row r="46" spans="2:11" ht="21">
      <c r="B46" s="48" t="s">
        <v>31</v>
      </c>
      <c r="C46" s="49"/>
      <c r="D46" s="36"/>
      <c r="E46" s="46">
        <f>6+9+2+9+7</f>
        <v>33</v>
      </c>
      <c r="F46" s="57"/>
      <c r="G46" s="57"/>
      <c r="H46" s="47">
        <f t="shared" si="0"/>
        <v>33</v>
      </c>
      <c r="J46" s="50"/>
      <c r="K46" s="50"/>
    </row>
    <row r="47" spans="2:11" ht="21">
      <c r="B47" s="43" t="s">
        <v>34</v>
      </c>
      <c r="C47" s="51"/>
      <c r="D47" s="52"/>
      <c r="E47" s="46">
        <f>7+8+10+1+1</f>
        <v>27</v>
      </c>
      <c r="F47" s="58"/>
      <c r="G47" s="58"/>
      <c r="H47" s="47">
        <f t="shared" si="0"/>
        <v>27</v>
      </c>
      <c r="J47" s="50"/>
      <c r="K47" s="50"/>
    </row>
    <row r="48" spans="2:11" ht="21">
      <c r="B48" s="43" t="s">
        <v>35</v>
      </c>
      <c r="C48" s="44"/>
      <c r="D48" s="45"/>
      <c r="E48" s="46">
        <f>9+2+3+9+3</f>
        <v>26</v>
      </c>
      <c r="F48" s="58"/>
      <c r="G48" s="58"/>
      <c r="H48" s="47">
        <f t="shared" si="0"/>
        <v>26</v>
      </c>
      <c r="J48" s="50"/>
      <c r="K48" s="50"/>
    </row>
    <row r="49" spans="2:11" ht="21">
      <c r="B49" s="43" t="s">
        <v>33</v>
      </c>
      <c r="C49" s="44"/>
      <c r="D49" s="45"/>
      <c r="E49" s="46">
        <f>1+2+8+1+8</f>
        <v>20</v>
      </c>
      <c r="F49" s="58"/>
      <c r="G49" s="58"/>
      <c r="H49" s="47">
        <f t="shared" si="0"/>
        <v>20</v>
      </c>
      <c r="J49" s="50"/>
      <c r="K49" s="50"/>
    </row>
    <row r="50" spans="2:11" ht="21">
      <c r="B50" s="43" t="s">
        <v>36</v>
      </c>
      <c r="C50" s="44"/>
      <c r="D50" s="45"/>
      <c r="E50" s="46">
        <f>1+1+0+0+2</f>
        <v>4</v>
      </c>
      <c r="F50" s="58"/>
      <c r="G50" s="58"/>
      <c r="H50" s="47">
        <f t="shared" si="0"/>
        <v>4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34">
      <selection activeCell="B45" sqref="B45:F5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30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3">
        <v>42687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31</v>
      </c>
      <c r="D9" s="29"/>
      <c r="E9" s="30">
        <v>10</v>
      </c>
      <c r="G9" s="28" t="s">
        <v>32</v>
      </c>
      <c r="I9" s="30">
        <v>0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33</v>
      </c>
      <c r="E11" s="30">
        <v>4</v>
      </c>
      <c r="F11" s="30"/>
      <c r="G11" s="28" t="s">
        <v>34</v>
      </c>
      <c r="I11" s="30">
        <v>6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35</v>
      </c>
      <c r="E13" s="30">
        <v>9</v>
      </c>
      <c r="F13" s="30"/>
      <c r="G13" s="28" t="s">
        <v>36</v>
      </c>
      <c r="I13" s="30">
        <v>1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MEDITERRÀNIA A</v>
      </c>
      <c r="E15" s="30">
        <v>10</v>
      </c>
      <c r="F15" s="30"/>
      <c r="G15" s="28" t="str">
        <f>G11</f>
        <v>SEVEN-3 B</v>
      </c>
      <c r="I15" s="30">
        <v>0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EMPURIABRAVA</v>
      </c>
      <c r="E17" s="30">
        <v>6</v>
      </c>
      <c r="F17" s="30"/>
      <c r="G17" s="28" t="str">
        <f>G13</f>
        <v>GIRONA</v>
      </c>
      <c r="I17" s="30">
        <v>4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SWEETRADE B</v>
      </c>
      <c r="E19" s="30">
        <v>9</v>
      </c>
      <c r="F19" s="30"/>
      <c r="G19" s="28" t="str">
        <f>C11</f>
        <v>XTREME</v>
      </c>
      <c r="I19" s="30">
        <v>1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XTREME</v>
      </c>
      <c r="E21" s="30">
        <v>6</v>
      </c>
      <c r="F21" s="30"/>
      <c r="G21" s="28" t="str">
        <f>C9</f>
        <v>EMPURIABRAVA</v>
      </c>
      <c r="I21" s="30">
        <v>4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SWEETRADE B</v>
      </c>
      <c r="E23" s="30">
        <v>8</v>
      </c>
      <c r="F23" s="30"/>
      <c r="G23" s="28" t="str">
        <f>C13</f>
        <v>MEDITERRÀNIA A</v>
      </c>
      <c r="I23" s="30">
        <v>2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GIRONA</v>
      </c>
      <c r="E25" s="30">
        <v>3</v>
      </c>
      <c r="F25" s="30"/>
      <c r="G25" s="28" t="str">
        <f>G11</f>
        <v>SEVEN-3 B</v>
      </c>
      <c r="I25" s="30">
        <v>7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SWEETRADE B</v>
      </c>
      <c r="E27" s="30">
        <v>8</v>
      </c>
      <c r="F27" s="30"/>
      <c r="G27" s="28" t="str">
        <f>G13</f>
        <v>GIRONA</v>
      </c>
      <c r="I27" s="30">
        <v>2</v>
      </c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SEVEN-3 B</v>
      </c>
      <c r="E29" s="30">
        <v>0</v>
      </c>
      <c r="F29" s="30"/>
      <c r="G29" s="28" t="str">
        <f>C9</f>
        <v>EMPURIABRAVA</v>
      </c>
      <c r="I29" s="30">
        <v>10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XTREME</v>
      </c>
      <c r="E31" s="30">
        <v>4</v>
      </c>
      <c r="G31" s="28" t="str">
        <f>C13</f>
        <v>MEDITERRÀNIA A</v>
      </c>
      <c r="I31" s="30">
        <v>6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EMPURIABRAVA</v>
      </c>
      <c r="E33" s="30">
        <v>8</v>
      </c>
      <c r="G33" s="28" t="str">
        <f>C13</f>
        <v>MEDITERRÀNIA A</v>
      </c>
      <c r="I33" s="30">
        <v>2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GIRONA</v>
      </c>
      <c r="E35" s="30">
        <v>1</v>
      </c>
      <c r="G35" s="28" t="str">
        <f>C11</f>
        <v>XTREME</v>
      </c>
      <c r="I35" s="30">
        <v>9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SEVEN-3 B</v>
      </c>
      <c r="E37" s="30">
        <v>4</v>
      </c>
      <c r="G37" s="28" t="str">
        <f>G9</f>
        <v>SWEETRADE B</v>
      </c>
      <c r="I37" s="30">
        <v>6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44"/>
      <c r="D45" s="45"/>
      <c r="E45" s="46">
        <f>6+9+2+9+7</f>
        <v>33</v>
      </c>
      <c r="F45" s="56">
        <f>10+6+4+10+8</f>
        <v>38</v>
      </c>
      <c r="G45" s="57"/>
      <c r="H45" s="47">
        <f aca="true" t="shared" si="0" ref="H45:H50">SUM(E45:G45)</f>
        <v>71</v>
      </c>
      <c r="J45" s="1"/>
      <c r="K45" s="1"/>
    </row>
    <row r="46" spans="2:11" ht="21">
      <c r="B46" s="48" t="s">
        <v>32</v>
      </c>
      <c r="C46" s="36"/>
      <c r="D46" s="50"/>
      <c r="E46" s="46">
        <f>4+8+7+10+9</f>
        <v>38</v>
      </c>
      <c r="F46" s="56">
        <f>0+9+8+8+6</f>
        <v>31</v>
      </c>
      <c r="G46" s="57"/>
      <c r="H46" s="47">
        <f t="shared" si="0"/>
        <v>69</v>
      </c>
      <c r="J46" s="50"/>
      <c r="K46" s="50"/>
    </row>
    <row r="47" spans="2:11" ht="21">
      <c r="B47" s="43" t="s">
        <v>35</v>
      </c>
      <c r="C47" s="44"/>
      <c r="D47" s="45"/>
      <c r="E47" s="46">
        <f>9+2+3+9+3</f>
        <v>26</v>
      </c>
      <c r="F47" s="56">
        <f>9+10+2+6+2</f>
        <v>29</v>
      </c>
      <c r="G47" s="58"/>
      <c r="H47" s="47">
        <f t="shared" si="0"/>
        <v>55</v>
      </c>
      <c r="J47" s="50"/>
      <c r="K47" s="50"/>
    </row>
    <row r="48" spans="2:11" ht="21">
      <c r="B48" s="43" t="s">
        <v>34</v>
      </c>
      <c r="C48" s="51"/>
      <c r="D48" s="52"/>
      <c r="E48" s="46">
        <f>7+8+10+1+1</f>
        <v>27</v>
      </c>
      <c r="F48" s="56">
        <f>6+0+7+0+4</f>
        <v>17</v>
      </c>
      <c r="G48" s="58"/>
      <c r="H48" s="47">
        <f t="shared" si="0"/>
        <v>44</v>
      </c>
      <c r="J48" s="50"/>
      <c r="K48" s="50"/>
    </row>
    <row r="49" spans="2:11" ht="21">
      <c r="B49" s="43" t="s">
        <v>33</v>
      </c>
      <c r="C49" s="44"/>
      <c r="D49" s="45"/>
      <c r="E49" s="46">
        <f>1+2+8+1+8</f>
        <v>20</v>
      </c>
      <c r="F49" s="56">
        <f>4+1+6+4+9</f>
        <v>24</v>
      </c>
      <c r="G49" s="58"/>
      <c r="H49" s="47">
        <f t="shared" si="0"/>
        <v>44</v>
      </c>
      <c r="J49" s="50"/>
      <c r="K49" s="50"/>
    </row>
    <row r="50" spans="2:11" ht="21">
      <c r="B50" s="43" t="s">
        <v>36</v>
      </c>
      <c r="C50" s="44"/>
      <c r="D50" s="45"/>
      <c r="E50" s="46">
        <f>1+1+0+0+2</f>
        <v>4</v>
      </c>
      <c r="F50" s="56">
        <f>1+4+3+2+1</f>
        <v>11</v>
      </c>
      <c r="G50" s="58"/>
      <c r="H50" s="47">
        <f t="shared" si="0"/>
        <v>15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28">
      <selection activeCell="L44" sqref="L44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29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30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42771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31</v>
      </c>
      <c r="D9" s="29"/>
      <c r="E9" s="30">
        <v>4</v>
      </c>
      <c r="G9" s="28" t="s">
        <v>32</v>
      </c>
      <c r="I9" s="30">
        <v>6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33</v>
      </c>
      <c r="E11" s="30">
        <v>6</v>
      </c>
      <c r="F11" s="30"/>
      <c r="G11" s="28" t="s">
        <v>34</v>
      </c>
      <c r="I11" s="30">
        <v>4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35</v>
      </c>
      <c r="E13" s="30">
        <v>9</v>
      </c>
      <c r="F13" s="30"/>
      <c r="G13" s="28" t="s">
        <v>36</v>
      </c>
      <c r="I13" s="30">
        <v>1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MEDITERRÀNIA A</v>
      </c>
      <c r="E15" s="30">
        <v>4</v>
      </c>
      <c r="F15" s="30"/>
      <c r="G15" s="28" t="str">
        <f>G11</f>
        <v>SEVEN-3 B</v>
      </c>
      <c r="I15" s="30">
        <v>6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EMPURIABRAVA</v>
      </c>
      <c r="E17" s="30">
        <v>9</v>
      </c>
      <c r="F17" s="30"/>
      <c r="G17" s="28" t="str">
        <f>G13</f>
        <v>GIRONA</v>
      </c>
      <c r="I17" s="30">
        <v>1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SWEETRADE B</v>
      </c>
      <c r="E19" s="30">
        <v>4</v>
      </c>
      <c r="F19" s="30"/>
      <c r="G19" s="28" t="str">
        <f>C11</f>
        <v>XTREME</v>
      </c>
      <c r="I19" s="30">
        <v>6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XTREME</v>
      </c>
      <c r="E21" s="30">
        <v>7</v>
      </c>
      <c r="F21" s="30"/>
      <c r="G21" s="28" t="str">
        <f>C9</f>
        <v>EMPURIABRAVA</v>
      </c>
      <c r="I21" s="30">
        <v>3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SWEETRADE B</v>
      </c>
      <c r="E23" s="30">
        <v>9</v>
      </c>
      <c r="F23" s="30"/>
      <c r="G23" s="28" t="str">
        <f>C13</f>
        <v>MEDITERRÀNIA A</v>
      </c>
      <c r="I23" s="30">
        <v>1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GIRONA</v>
      </c>
      <c r="E25" s="30">
        <v>1</v>
      </c>
      <c r="F25" s="30"/>
      <c r="G25" s="28" t="str">
        <f>G11</f>
        <v>SEVEN-3 B</v>
      </c>
      <c r="I25" s="30">
        <v>9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SWEETRADE B</v>
      </c>
      <c r="E27" s="30">
        <v>10</v>
      </c>
      <c r="F27" s="30"/>
      <c r="G27" s="28" t="str">
        <f>G13</f>
        <v>GIRONA</v>
      </c>
      <c r="I27" s="30">
        <v>0</v>
      </c>
      <c r="J27" s="49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SEVEN-3 B</v>
      </c>
      <c r="E29" s="30">
        <v>2</v>
      </c>
      <c r="F29" s="30"/>
      <c r="G29" s="28" t="str">
        <f>C9</f>
        <v>EMPURIABRAVA</v>
      </c>
      <c r="I29" s="30">
        <v>8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XTREME</v>
      </c>
      <c r="E31" s="30">
        <v>0</v>
      </c>
      <c r="G31" s="28" t="str">
        <f>C13</f>
        <v>MEDITERRÀNIA A</v>
      </c>
      <c r="I31" s="30">
        <v>10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EMPURIABRAVA</v>
      </c>
      <c r="E33" s="30">
        <v>3</v>
      </c>
      <c r="G33" s="28" t="str">
        <f>C13</f>
        <v>MEDITERRÀNIA A</v>
      </c>
      <c r="I33" s="30">
        <v>7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GIRONA</v>
      </c>
      <c r="E35" s="30">
        <v>3</v>
      </c>
      <c r="G35" s="28" t="str">
        <f>C11</f>
        <v>XTREME</v>
      </c>
      <c r="I35" s="30">
        <v>7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SEVEN-3 B</v>
      </c>
      <c r="E37" s="30">
        <v>1</v>
      </c>
      <c r="G37" s="28" t="str">
        <f>G9</f>
        <v>SWEETRADE B</v>
      </c>
      <c r="I37" s="30">
        <v>9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32</v>
      </c>
      <c r="C45" s="51"/>
      <c r="D45" s="52"/>
      <c r="E45" s="46">
        <f>4+8+7+10+9</f>
        <v>38</v>
      </c>
      <c r="F45" s="56">
        <f>0+9+8+8+6</f>
        <v>31</v>
      </c>
      <c r="G45" s="56">
        <f>6+4+9+10+9</f>
        <v>38</v>
      </c>
      <c r="H45" s="47">
        <f aca="true" t="shared" si="0" ref="H45:H50">SUM(E45:G45)</f>
        <v>107</v>
      </c>
      <c r="J45" s="1"/>
      <c r="K45" s="1"/>
    </row>
    <row r="46" spans="2:11" ht="21">
      <c r="B46" s="48" t="s">
        <v>31</v>
      </c>
      <c r="C46" s="49"/>
      <c r="D46" s="36"/>
      <c r="E46" s="46">
        <f>6+9+2+9+7</f>
        <v>33</v>
      </c>
      <c r="F46" s="56">
        <f>10+6+4+10+8</f>
        <v>38</v>
      </c>
      <c r="G46" s="56">
        <f>4+9+3+8+3</f>
        <v>27</v>
      </c>
      <c r="H46" s="47">
        <f t="shared" si="0"/>
        <v>98</v>
      </c>
      <c r="J46" s="50"/>
      <c r="K46" s="50"/>
    </row>
    <row r="47" spans="2:11" ht="21">
      <c r="B47" s="43" t="s">
        <v>35</v>
      </c>
      <c r="C47" s="44"/>
      <c r="D47" s="45"/>
      <c r="E47" s="46">
        <f>9+2+3+9+3</f>
        <v>26</v>
      </c>
      <c r="F47" s="56">
        <f>9+10+2+6+2</f>
        <v>29</v>
      </c>
      <c r="G47" s="56">
        <f>9+4+1+10+7</f>
        <v>31</v>
      </c>
      <c r="H47" s="47">
        <f t="shared" si="0"/>
        <v>86</v>
      </c>
      <c r="J47" s="50"/>
      <c r="K47" s="50"/>
    </row>
    <row r="48" spans="2:11" ht="21">
      <c r="B48" s="43" t="s">
        <v>33</v>
      </c>
      <c r="C48" s="44"/>
      <c r="D48" s="45"/>
      <c r="E48" s="46">
        <f>1+2+8+1+8</f>
        <v>20</v>
      </c>
      <c r="F48" s="56">
        <f>4+1+6+4+9</f>
        <v>24</v>
      </c>
      <c r="G48" s="56">
        <f>6+6+7+0+7</f>
        <v>26</v>
      </c>
      <c r="H48" s="47">
        <f t="shared" si="0"/>
        <v>70</v>
      </c>
      <c r="J48" s="50"/>
      <c r="K48" s="50"/>
    </row>
    <row r="49" spans="2:11" ht="21">
      <c r="B49" s="43" t="s">
        <v>34</v>
      </c>
      <c r="C49" s="51"/>
      <c r="D49" s="52"/>
      <c r="E49" s="46">
        <f>7+8+10+1+1</f>
        <v>27</v>
      </c>
      <c r="F49" s="56">
        <f>6+0+7+0+4</f>
        <v>17</v>
      </c>
      <c r="G49" s="56">
        <f>4+6+9+2+1</f>
        <v>22</v>
      </c>
      <c r="H49" s="47">
        <f t="shared" si="0"/>
        <v>66</v>
      </c>
      <c r="J49" s="50"/>
      <c r="K49" s="50"/>
    </row>
    <row r="50" spans="2:11" ht="21">
      <c r="B50" s="43" t="s">
        <v>36</v>
      </c>
      <c r="C50" s="44"/>
      <c r="D50" s="45"/>
      <c r="E50" s="46">
        <f>1+1+0+0+2</f>
        <v>4</v>
      </c>
      <c r="F50" s="56">
        <f>1+4+3+2+1</f>
        <v>11</v>
      </c>
      <c r="G50" s="56">
        <f>1+1+1+0+3</f>
        <v>6</v>
      </c>
      <c r="H50" s="47">
        <f t="shared" si="0"/>
        <v>21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0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K43" sqref="AK43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3" width="3.50390625" style="9" hidden="1" customWidth="1"/>
    <col min="14" max="14" width="3.50390625" style="55" hidden="1" customWidth="1"/>
    <col min="15" max="24" width="3.625" style="9" hidden="1" customWidth="1"/>
    <col min="25" max="34" width="3.625" style="9" customWidth="1"/>
    <col min="35" max="35" width="5.50390625" style="9" bestFit="1" customWidth="1"/>
    <col min="36" max="37" width="5.625" style="9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2" ht="12.75">
      <c r="N2" s="9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1905</v>
      </c>
      <c r="C4" s="7" t="s">
        <v>42</v>
      </c>
      <c r="D4" s="7" t="s">
        <v>32</v>
      </c>
      <c r="E4" s="7">
        <v>209</v>
      </c>
      <c r="F4" s="7">
        <v>182</v>
      </c>
      <c r="G4" s="7">
        <v>245</v>
      </c>
      <c r="H4" s="7">
        <v>183</v>
      </c>
      <c r="I4" s="7">
        <v>172</v>
      </c>
      <c r="J4" s="7">
        <v>186</v>
      </c>
      <c r="K4" s="7">
        <v>175</v>
      </c>
      <c r="L4" s="7">
        <v>202</v>
      </c>
      <c r="M4" s="7">
        <v>188</v>
      </c>
      <c r="N4" s="7">
        <v>187</v>
      </c>
      <c r="O4" s="7"/>
      <c r="P4" s="7"/>
      <c r="Q4" s="7"/>
      <c r="R4" s="7"/>
      <c r="S4" s="7"/>
      <c r="T4" s="7"/>
      <c r="U4" s="7"/>
      <c r="V4" s="7"/>
      <c r="W4" s="7"/>
      <c r="X4" s="7"/>
      <c r="Y4" s="7">
        <v>196</v>
      </c>
      <c r="Z4" s="7">
        <v>185</v>
      </c>
      <c r="AA4" s="7">
        <v>154</v>
      </c>
      <c r="AB4" s="7">
        <v>178</v>
      </c>
      <c r="AC4" s="7">
        <v>200</v>
      </c>
      <c r="AD4" s="7">
        <v>181</v>
      </c>
      <c r="AE4" s="7">
        <v>195</v>
      </c>
      <c r="AF4" s="7">
        <v>211</v>
      </c>
      <c r="AG4" s="7"/>
      <c r="AH4" s="7"/>
      <c r="AI4" s="6">
        <f aca="true" t="shared" si="0" ref="AI4:AI49">SUM(E4:N4)</f>
        <v>1929</v>
      </c>
      <c r="AJ4" s="6">
        <f aca="true" t="shared" si="1" ref="AJ4:AJ49">SUM(O4:X4)</f>
        <v>0</v>
      </c>
      <c r="AK4" s="6">
        <f aca="true" t="shared" si="2" ref="AK4:AK49">SUM(Y4:AH4)</f>
        <v>1500</v>
      </c>
      <c r="AL4" s="6">
        <f aca="true" t="shared" si="3" ref="AL4:AL49">SUM(AI4:AK4)</f>
        <v>3429</v>
      </c>
      <c r="AM4" s="6">
        <f aca="true" t="shared" si="4" ref="AM4:AM49">COUNT(E4:AH4)</f>
        <v>18</v>
      </c>
      <c r="AN4" s="8">
        <f aca="true" t="shared" si="5" ref="AN4:AN49">(AL4/AM4)</f>
        <v>190.5</v>
      </c>
    </row>
    <row r="5" spans="1:40" ht="12.75">
      <c r="A5" s="6">
        <v>2</v>
      </c>
      <c r="B5" s="7">
        <v>2135</v>
      </c>
      <c r="C5" s="7" t="s">
        <v>37</v>
      </c>
      <c r="D5" s="7" t="s">
        <v>31</v>
      </c>
      <c r="E5" s="7">
        <v>163</v>
      </c>
      <c r="F5" s="7">
        <v>180</v>
      </c>
      <c r="G5" s="7">
        <v>149</v>
      </c>
      <c r="H5" s="7">
        <v>120</v>
      </c>
      <c r="I5" s="7"/>
      <c r="J5" s="7"/>
      <c r="K5" s="7">
        <v>191</v>
      </c>
      <c r="L5" s="7">
        <v>171</v>
      </c>
      <c r="M5" s="7">
        <v>212</v>
      </c>
      <c r="N5" s="54">
        <v>208</v>
      </c>
      <c r="O5" s="7"/>
      <c r="P5" s="7"/>
      <c r="Q5" s="7"/>
      <c r="R5" s="7"/>
      <c r="S5" s="7"/>
      <c r="T5" s="7"/>
      <c r="U5" s="7"/>
      <c r="V5" s="7"/>
      <c r="W5" s="7"/>
      <c r="X5" s="7"/>
      <c r="Y5" s="7">
        <v>134</v>
      </c>
      <c r="Z5" s="7">
        <v>176</v>
      </c>
      <c r="AA5" s="7">
        <v>177</v>
      </c>
      <c r="AB5" s="59">
        <v>203</v>
      </c>
      <c r="AC5" s="7">
        <v>212</v>
      </c>
      <c r="AD5" s="7">
        <v>176</v>
      </c>
      <c r="AE5" s="7">
        <v>183</v>
      </c>
      <c r="AF5" s="7">
        <v>225</v>
      </c>
      <c r="AG5" s="7">
        <v>203</v>
      </c>
      <c r="AH5" s="7">
        <v>167</v>
      </c>
      <c r="AI5" s="6">
        <f t="shared" si="0"/>
        <v>1394</v>
      </c>
      <c r="AJ5" s="6">
        <f t="shared" si="1"/>
        <v>0</v>
      </c>
      <c r="AK5" s="6">
        <f t="shared" si="2"/>
        <v>1856</v>
      </c>
      <c r="AL5" s="6">
        <f t="shared" si="3"/>
        <v>3250</v>
      </c>
      <c r="AM5" s="6">
        <f t="shared" si="4"/>
        <v>18</v>
      </c>
      <c r="AN5" s="8">
        <f t="shared" si="5"/>
        <v>180.55555555555554</v>
      </c>
    </row>
    <row r="6" spans="1:40" ht="12.75">
      <c r="A6" s="6">
        <v>3</v>
      </c>
      <c r="B6" s="7">
        <v>842</v>
      </c>
      <c r="C6" s="7" t="s">
        <v>81</v>
      </c>
      <c r="D6" s="7" t="s">
        <v>35</v>
      </c>
      <c r="E6" s="7"/>
      <c r="F6" s="7"/>
      <c r="G6" s="7"/>
      <c r="H6" s="7"/>
      <c r="I6" s="7"/>
      <c r="J6" s="7"/>
      <c r="K6" s="7"/>
      <c r="L6" s="7"/>
      <c r="M6" s="7"/>
      <c r="N6" s="54"/>
      <c r="O6" s="7"/>
      <c r="P6" s="7"/>
      <c r="Q6" s="7"/>
      <c r="R6" s="7"/>
      <c r="S6" s="7"/>
      <c r="T6" s="7"/>
      <c r="U6" s="7"/>
      <c r="V6" s="7"/>
      <c r="W6" s="7"/>
      <c r="X6" s="7"/>
      <c r="Y6" s="7">
        <v>190</v>
      </c>
      <c r="Z6" s="7">
        <v>180</v>
      </c>
      <c r="AA6" s="7">
        <v>189</v>
      </c>
      <c r="AB6" s="7">
        <v>185</v>
      </c>
      <c r="AC6" s="7">
        <v>170</v>
      </c>
      <c r="AD6" s="7">
        <v>170</v>
      </c>
      <c r="AE6" s="7">
        <v>210</v>
      </c>
      <c r="AF6" s="7">
        <v>146</v>
      </c>
      <c r="AG6" s="7"/>
      <c r="AH6" s="7"/>
      <c r="AI6" s="6">
        <f t="shared" si="0"/>
        <v>0</v>
      </c>
      <c r="AJ6" s="6">
        <f t="shared" si="1"/>
        <v>0</v>
      </c>
      <c r="AK6" s="6">
        <f t="shared" si="2"/>
        <v>1440</v>
      </c>
      <c r="AL6" s="6">
        <f t="shared" si="3"/>
        <v>1440</v>
      </c>
      <c r="AM6" s="6">
        <f t="shared" si="4"/>
        <v>8</v>
      </c>
      <c r="AN6" s="8">
        <f t="shared" si="5"/>
        <v>180</v>
      </c>
    </row>
    <row r="7" spans="1:40" ht="12.75">
      <c r="A7" s="6">
        <v>4</v>
      </c>
      <c r="B7" s="7">
        <v>2138</v>
      </c>
      <c r="C7" s="7" t="s">
        <v>38</v>
      </c>
      <c r="D7" s="7" t="s">
        <v>31</v>
      </c>
      <c r="E7" s="7">
        <v>166</v>
      </c>
      <c r="F7" s="7">
        <v>183</v>
      </c>
      <c r="G7" s="7">
        <v>156</v>
      </c>
      <c r="H7" s="7">
        <v>227</v>
      </c>
      <c r="I7" s="7">
        <v>172</v>
      </c>
      <c r="J7" s="7">
        <v>170</v>
      </c>
      <c r="K7" s="7">
        <v>199</v>
      </c>
      <c r="L7" s="7">
        <v>176</v>
      </c>
      <c r="M7" s="7">
        <v>189</v>
      </c>
      <c r="N7" s="54">
        <v>160</v>
      </c>
      <c r="O7" s="7">
        <v>255</v>
      </c>
      <c r="P7" s="7">
        <v>178</v>
      </c>
      <c r="Q7" s="7">
        <v>170</v>
      </c>
      <c r="R7" s="7">
        <v>186</v>
      </c>
      <c r="S7" s="7">
        <v>158</v>
      </c>
      <c r="T7" s="7"/>
      <c r="U7" s="7">
        <v>178</v>
      </c>
      <c r="V7" s="7">
        <v>188</v>
      </c>
      <c r="W7" s="7">
        <v>185</v>
      </c>
      <c r="X7" s="7">
        <v>185</v>
      </c>
      <c r="Y7" s="7">
        <v>149</v>
      </c>
      <c r="Z7" s="7">
        <v>170</v>
      </c>
      <c r="AA7" s="7">
        <v>160</v>
      </c>
      <c r="AB7" s="7">
        <v>169</v>
      </c>
      <c r="AC7" s="7"/>
      <c r="AD7" s="7">
        <v>156</v>
      </c>
      <c r="AE7" s="7">
        <v>158</v>
      </c>
      <c r="AF7" s="7"/>
      <c r="AG7" s="7"/>
      <c r="AH7" s="7"/>
      <c r="AI7" s="6">
        <f t="shared" si="0"/>
        <v>1798</v>
      </c>
      <c r="AJ7" s="6">
        <f t="shared" si="1"/>
        <v>1683</v>
      </c>
      <c r="AK7" s="6">
        <f t="shared" si="2"/>
        <v>962</v>
      </c>
      <c r="AL7" s="6">
        <f t="shared" si="3"/>
        <v>4443</v>
      </c>
      <c r="AM7" s="6">
        <f t="shared" si="4"/>
        <v>25</v>
      </c>
      <c r="AN7" s="8">
        <f t="shared" si="5"/>
        <v>177.72</v>
      </c>
    </row>
    <row r="8" spans="1:40" ht="12.75">
      <c r="A8" s="6">
        <v>5</v>
      </c>
      <c r="B8" s="7">
        <v>2116</v>
      </c>
      <c r="C8" s="7" t="s">
        <v>51</v>
      </c>
      <c r="D8" s="7" t="s">
        <v>34</v>
      </c>
      <c r="E8" s="7">
        <v>145</v>
      </c>
      <c r="F8" s="7">
        <v>169</v>
      </c>
      <c r="G8" s="7">
        <v>224</v>
      </c>
      <c r="H8" s="7">
        <v>229</v>
      </c>
      <c r="I8" s="7"/>
      <c r="J8" s="7"/>
      <c r="K8" s="7">
        <v>191</v>
      </c>
      <c r="L8" s="7">
        <v>155</v>
      </c>
      <c r="M8" s="7">
        <v>160</v>
      </c>
      <c r="N8" s="54">
        <v>173</v>
      </c>
      <c r="O8" s="7"/>
      <c r="P8" s="7"/>
      <c r="Q8" s="7"/>
      <c r="R8" s="7"/>
      <c r="S8" s="7"/>
      <c r="T8" s="7"/>
      <c r="U8" s="7"/>
      <c r="V8" s="7"/>
      <c r="W8" s="7"/>
      <c r="X8" s="7"/>
      <c r="Y8" s="7">
        <v>171</v>
      </c>
      <c r="Z8" s="7">
        <v>136</v>
      </c>
      <c r="AA8" s="7">
        <v>172</v>
      </c>
      <c r="AB8" s="7">
        <v>177</v>
      </c>
      <c r="AC8" s="7"/>
      <c r="AD8" s="7"/>
      <c r="AE8" s="7">
        <v>218</v>
      </c>
      <c r="AF8" s="7">
        <v>192</v>
      </c>
      <c r="AG8" s="7">
        <v>157</v>
      </c>
      <c r="AH8" s="7">
        <v>147</v>
      </c>
      <c r="AI8" s="6">
        <f t="shared" si="0"/>
        <v>1446</v>
      </c>
      <c r="AJ8" s="6">
        <f t="shared" si="1"/>
        <v>0</v>
      </c>
      <c r="AK8" s="6">
        <f t="shared" si="2"/>
        <v>1370</v>
      </c>
      <c r="AL8" s="6">
        <f t="shared" si="3"/>
        <v>2816</v>
      </c>
      <c r="AM8" s="6">
        <f t="shared" si="4"/>
        <v>16</v>
      </c>
      <c r="AN8" s="8">
        <f t="shared" si="5"/>
        <v>176</v>
      </c>
    </row>
    <row r="9" spans="1:40" ht="12.75">
      <c r="A9" s="6">
        <v>6</v>
      </c>
      <c r="B9" s="7">
        <v>1996</v>
      </c>
      <c r="C9" s="7" t="s">
        <v>71</v>
      </c>
      <c r="D9" s="7" t="s">
        <v>33</v>
      </c>
      <c r="E9" s="7"/>
      <c r="F9" s="7"/>
      <c r="G9" s="7"/>
      <c r="H9" s="7"/>
      <c r="I9" s="7"/>
      <c r="J9" s="7"/>
      <c r="K9" s="7"/>
      <c r="L9" s="7"/>
      <c r="M9" s="7"/>
      <c r="N9" s="54"/>
      <c r="O9" s="7">
        <v>191</v>
      </c>
      <c r="P9" s="7">
        <v>151</v>
      </c>
      <c r="Q9" s="7">
        <v>178</v>
      </c>
      <c r="R9" s="7">
        <v>156</v>
      </c>
      <c r="S9" s="7">
        <v>161</v>
      </c>
      <c r="T9" s="7">
        <v>166</v>
      </c>
      <c r="U9" s="7">
        <v>209</v>
      </c>
      <c r="V9" s="7">
        <v>217</v>
      </c>
      <c r="W9" s="7">
        <v>161</v>
      </c>
      <c r="X9" s="7">
        <v>167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6">
        <f t="shared" si="0"/>
        <v>0</v>
      </c>
      <c r="AJ9" s="6">
        <f t="shared" si="1"/>
        <v>1757</v>
      </c>
      <c r="AK9" s="6">
        <f t="shared" si="2"/>
        <v>0</v>
      </c>
      <c r="AL9" s="6">
        <f t="shared" si="3"/>
        <v>1757</v>
      </c>
      <c r="AM9" s="6">
        <f t="shared" si="4"/>
        <v>10</v>
      </c>
      <c r="AN9" s="8">
        <f t="shared" si="5"/>
        <v>175.7</v>
      </c>
    </row>
    <row r="10" spans="1:40" ht="12.75">
      <c r="A10" s="6">
        <v>7</v>
      </c>
      <c r="B10" s="7">
        <v>1476</v>
      </c>
      <c r="C10" s="7" t="s">
        <v>44</v>
      </c>
      <c r="D10" s="7" t="s">
        <v>32</v>
      </c>
      <c r="E10" s="7">
        <v>171</v>
      </c>
      <c r="F10" s="7">
        <v>181</v>
      </c>
      <c r="G10" s="7">
        <v>179</v>
      </c>
      <c r="H10" s="7">
        <v>145</v>
      </c>
      <c r="I10" s="7"/>
      <c r="J10" s="7"/>
      <c r="K10" s="7"/>
      <c r="L10" s="7"/>
      <c r="M10" s="7">
        <v>168</v>
      </c>
      <c r="N10" s="54">
        <v>221</v>
      </c>
      <c r="O10" s="7">
        <v>179</v>
      </c>
      <c r="P10" s="7">
        <v>192</v>
      </c>
      <c r="Q10" s="7">
        <v>199</v>
      </c>
      <c r="R10" s="7">
        <v>162</v>
      </c>
      <c r="S10" s="7">
        <v>215</v>
      </c>
      <c r="T10" s="7">
        <v>182</v>
      </c>
      <c r="U10" s="7">
        <v>132</v>
      </c>
      <c r="V10" s="7">
        <v>154</v>
      </c>
      <c r="W10" s="7">
        <v>143</v>
      </c>
      <c r="X10" s="7">
        <v>240</v>
      </c>
      <c r="Y10" s="7">
        <v>219</v>
      </c>
      <c r="Z10" s="7">
        <v>163</v>
      </c>
      <c r="AA10" s="7">
        <v>153</v>
      </c>
      <c r="AB10" s="7">
        <v>146</v>
      </c>
      <c r="AC10" s="7"/>
      <c r="AD10" s="7"/>
      <c r="AE10" s="7">
        <v>145</v>
      </c>
      <c r="AF10" s="7">
        <v>188</v>
      </c>
      <c r="AG10" s="7">
        <v>157</v>
      </c>
      <c r="AH10" s="7">
        <v>170</v>
      </c>
      <c r="AI10" s="6">
        <f t="shared" si="0"/>
        <v>1065</v>
      </c>
      <c r="AJ10" s="6">
        <f t="shared" si="1"/>
        <v>1798</v>
      </c>
      <c r="AK10" s="6">
        <f t="shared" si="2"/>
        <v>1341</v>
      </c>
      <c r="AL10" s="6">
        <f t="shared" si="3"/>
        <v>4204</v>
      </c>
      <c r="AM10" s="6">
        <f t="shared" si="4"/>
        <v>24</v>
      </c>
      <c r="AN10" s="8">
        <f t="shared" si="5"/>
        <v>175.16666666666666</v>
      </c>
    </row>
    <row r="11" spans="1:40" ht="12.75">
      <c r="A11" s="6">
        <v>8</v>
      </c>
      <c r="B11" s="7">
        <v>2669</v>
      </c>
      <c r="C11" s="7" t="s">
        <v>46</v>
      </c>
      <c r="D11" s="7" t="s">
        <v>32</v>
      </c>
      <c r="E11" s="7"/>
      <c r="F11" s="7"/>
      <c r="G11" s="7">
        <v>183</v>
      </c>
      <c r="H11" s="7">
        <v>127</v>
      </c>
      <c r="I11" s="7">
        <v>193</v>
      </c>
      <c r="J11" s="7">
        <v>171</v>
      </c>
      <c r="K11" s="7"/>
      <c r="L11" s="7"/>
      <c r="M11" s="7"/>
      <c r="N11" s="5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>
        <v>187</v>
      </c>
      <c r="AB11" s="7">
        <v>203</v>
      </c>
      <c r="AC11" s="7">
        <v>155</v>
      </c>
      <c r="AD11" s="7">
        <v>173</v>
      </c>
      <c r="AE11" s="7">
        <v>186</v>
      </c>
      <c r="AF11" s="7">
        <v>171</v>
      </c>
      <c r="AG11" s="7">
        <v>176</v>
      </c>
      <c r="AH11" s="7">
        <v>174</v>
      </c>
      <c r="AI11" s="6">
        <f t="shared" si="0"/>
        <v>674</v>
      </c>
      <c r="AJ11" s="6">
        <f t="shared" si="1"/>
        <v>0</v>
      </c>
      <c r="AK11" s="6">
        <f t="shared" si="2"/>
        <v>1425</v>
      </c>
      <c r="AL11" s="6">
        <f t="shared" si="3"/>
        <v>2099</v>
      </c>
      <c r="AM11" s="6">
        <f t="shared" si="4"/>
        <v>12</v>
      </c>
      <c r="AN11" s="8">
        <f t="shared" si="5"/>
        <v>174.91666666666666</v>
      </c>
    </row>
    <row r="12" spans="1:41" ht="12.75">
      <c r="A12" s="6">
        <v>9</v>
      </c>
      <c r="B12" s="7">
        <v>1629</v>
      </c>
      <c r="C12" s="7" t="s">
        <v>52</v>
      </c>
      <c r="D12" s="7" t="s">
        <v>34</v>
      </c>
      <c r="E12" s="7"/>
      <c r="F12" s="7"/>
      <c r="G12" s="7">
        <v>156</v>
      </c>
      <c r="H12" s="7">
        <v>134</v>
      </c>
      <c r="I12" s="7">
        <v>210</v>
      </c>
      <c r="J12" s="7">
        <v>168</v>
      </c>
      <c r="K12" s="7">
        <v>177</v>
      </c>
      <c r="L12" s="7">
        <v>147</v>
      </c>
      <c r="M12" s="7"/>
      <c r="N12" s="54"/>
      <c r="O12" s="7">
        <v>188</v>
      </c>
      <c r="P12" s="7">
        <v>158</v>
      </c>
      <c r="Q12" s="7"/>
      <c r="R12" s="7"/>
      <c r="S12" s="7">
        <v>173</v>
      </c>
      <c r="T12" s="7">
        <v>129</v>
      </c>
      <c r="U12" s="7"/>
      <c r="V12" s="7"/>
      <c r="W12" s="7"/>
      <c r="X12" s="7"/>
      <c r="Y12" s="7">
        <v>177</v>
      </c>
      <c r="Z12" s="7">
        <v>181</v>
      </c>
      <c r="AA12" s="7">
        <v>190</v>
      </c>
      <c r="AB12" s="7">
        <v>209</v>
      </c>
      <c r="AC12" s="7">
        <v>179</v>
      </c>
      <c r="AD12" s="7">
        <v>215</v>
      </c>
      <c r="AE12" s="7"/>
      <c r="AF12" s="7"/>
      <c r="AG12" s="7"/>
      <c r="AH12" s="7"/>
      <c r="AI12" s="6">
        <f t="shared" si="0"/>
        <v>992</v>
      </c>
      <c r="AJ12" s="6">
        <f t="shared" si="1"/>
        <v>648</v>
      </c>
      <c r="AK12" s="6">
        <f t="shared" si="2"/>
        <v>1151</v>
      </c>
      <c r="AL12" s="6">
        <f t="shared" si="3"/>
        <v>2791</v>
      </c>
      <c r="AM12" s="6">
        <f t="shared" si="4"/>
        <v>16</v>
      </c>
      <c r="AN12" s="8">
        <f t="shared" si="5"/>
        <v>174.4375</v>
      </c>
      <c r="AO12" s="11"/>
    </row>
    <row r="13" spans="1:41" ht="12.75">
      <c r="A13" s="6">
        <v>10</v>
      </c>
      <c r="B13" s="7">
        <v>1906</v>
      </c>
      <c r="C13" s="7" t="s">
        <v>43</v>
      </c>
      <c r="D13" s="7" t="s">
        <v>32</v>
      </c>
      <c r="E13" s="7">
        <v>152</v>
      </c>
      <c r="F13" s="7">
        <v>175</v>
      </c>
      <c r="G13" s="7">
        <v>159</v>
      </c>
      <c r="H13" s="7"/>
      <c r="I13" s="7"/>
      <c r="J13" s="7"/>
      <c r="K13" s="7">
        <v>185</v>
      </c>
      <c r="L13" s="7">
        <v>157</v>
      </c>
      <c r="M13" s="7">
        <v>221</v>
      </c>
      <c r="N13" s="54">
        <v>163</v>
      </c>
      <c r="O13" s="7">
        <v>112</v>
      </c>
      <c r="P13" s="7">
        <v>165</v>
      </c>
      <c r="Q13" s="7">
        <v>181</v>
      </c>
      <c r="R13" s="7">
        <v>165</v>
      </c>
      <c r="S13" s="7">
        <v>161</v>
      </c>
      <c r="T13" s="7">
        <v>163</v>
      </c>
      <c r="U13" s="7">
        <v>153</v>
      </c>
      <c r="V13" s="7">
        <v>156</v>
      </c>
      <c r="W13" s="7">
        <v>170</v>
      </c>
      <c r="X13" s="7">
        <v>161</v>
      </c>
      <c r="Y13" s="7">
        <v>174</v>
      </c>
      <c r="Z13" s="7">
        <v>158</v>
      </c>
      <c r="AA13" s="7">
        <v>195</v>
      </c>
      <c r="AB13" s="7">
        <v>229</v>
      </c>
      <c r="AC13" s="7">
        <v>180</v>
      </c>
      <c r="AD13" s="7">
        <v>203</v>
      </c>
      <c r="AE13" s="7"/>
      <c r="AF13" s="7"/>
      <c r="AG13" s="7">
        <v>191</v>
      </c>
      <c r="AH13" s="7">
        <v>223</v>
      </c>
      <c r="AI13" s="6">
        <f t="shared" si="0"/>
        <v>1212</v>
      </c>
      <c r="AJ13" s="6">
        <f t="shared" si="1"/>
        <v>1587</v>
      </c>
      <c r="AK13" s="6">
        <f t="shared" si="2"/>
        <v>1553</v>
      </c>
      <c r="AL13" s="6">
        <f t="shared" si="3"/>
        <v>4352</v>
      </c>
      <c r="AM13" s="6">
        <f t="shared" si="4"/>
        <v>25</v>
      </c>
      <c r="AN13" s="8">
        <f t="shared" si="5"/>
        <v>174.08</v>
      </c>
      <c r="AO13" s="11"/>
    </row>
    <row r="14" spans="1:40" ht="12.75">
      <c r="A14" s="6">
        <v>11</v>
      </c>
      <c r="B14" s="7">
        <v>3137</v>
      </c>
      <c r="C14" s="7" t="s">
        <v>39</v>
      </c>
      <c r="D14" s="7" t="s">
        <v>31</v>
      </c>
      <c r="E14" s="7">
        <v>122</v>
      </c>
      <c r="F14" s="7">
        <v>179</v>
      </c>
      <c r="G14" s="7">
        <v>221</v>
      </c>
      <c r="H14" s="7">
        <v>202</v>
      </c>
      <c r="I14" s="7">
        <v>125</v>
      </c>
      <c r="J14" s="7">
        <v>154</v>
      </c>
      <c r="K14" s="7"/>
      <c r="L14" s="7"/>
      <c r="M14" s="7"/>
      <c r="N14" s="54"/>
      <c r="O14" s="7"/>
      <c r="P14" s="7"/>
      <c r="Q14" s="7"/>
      <c r="R14" s="7"/>
      <c r="S14" s="7">
        <v>195</v>
      </c>
      <c r="T14" s="7">
        <v>183</v>
      </c>
      <c r="U14" s="7">
        <v>170</v>
      </c>
      <c r="V14" s="7">
        <v>180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6">
        <f t="shared" si="0"/>
        <v>1003</v>
      </c>
      <c r="AJ14" s="6">
        <f t="shared" si="1"/>
        <v>728</v>
      </c>
      <c r="AK14" s="6">
        <f t="shared" si="2"/>
        <v>0</v>
      </c>
      <c r="AL14" s="6">
        <f t="shared" si="3"/>
        <v>1731</v>
      </c>
      <c r="AM14" s="6">
        <f t="shared" si="4"/>
        <v>10</v>
      </c>
      <c r="AN14" s="8">
        <f t="shared" si="5"/>
        <v>173.1</v>
      </c>
    </row>
    <row r="15" spans="1:41" s="15" customFormat="1" ht="12.75">
      <c r="A15" s="6">
        <v>12</v>
      </c>
      <c r="B15" s="7">
        <v>3134</v>
      </c>
      <c r="C15" s="7" t="s">
        <v>67</v>
      </c>
      <c r="D15" s="7" t="s">
        <v>31</v>
      </c>
      <c r="E15" s="7"/>
      <c r="F15" s="7"/>
      <c r="G15" s="7"/>
      <c r="H15" s="7"/>
      <c r="I15" s="7"/>
      <c r="J15" s="7"/>
      <c r="K15" s="7"/>
      <c r="L15" s="7"/>
      <c r="M15" s="7"/>
      <c r="N15" s="54"/>
      <c r="O15" s="7">
        <v>225</v>
      </c>
      <c r="P15" s="7">
        <v>177</v>
      </c>
      <c r="Q15" s="7">
        <v>132</v>
      </c>
      <c r="R15" s="7">
        <v>136</v>
      </c>
      <c r="S15" s="7"/>
      <c r="T15" s="7"/>
      <c r="U15" s="7">
        <v>174</v>
      </c>
      <c r="V15" s="7">
        <v>178</v>
      </c>
      <c r="W15" s="7">
        <v>202</v>
      </c>
      <c r="X15" s="7">
        <v>155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>
        <f t="shared" si="0"/>
        <v>0</v>
      </c>
      <c r="AJ15" s="6">
        <f t="shared" si="1"/>
        <v>1379</v>
      </c>
      <c r="AK15" s="6">
        <f t="shared" si="2"/>
        <v>0</v>
      </c>
      <c r="AL15" s="6">
        <f t="shared" si="3"/>
        <v>1379</v>
      </c>
      <c r="AM15" s="6">
        <f t="shared" si="4"/>
        <v>8</v>
      </c>
      <c r="AN15" s="8">
        <f t="shared" si="5"/>
        <v>172.375</v>
      </c>
      <c r="AO15" s="9"/>
    </row>
    <row r="16" spans="1:40" ht="12.75">
      <c r="A16" s="6">
        <v>13</v>
      </c>
      <c r="B16" s="7">
        <v>2204</v>
      </c>
      <c r="C16" s="7" t="s">
        <v>55</v>
      </c>
      <c r="D16" s="7" t="s">
        <v>35</v>
      </c>
      <c r="E16" s="7">
        <v>130</v>
      </c>
      <c r="F16" s="7">
        <v>154</v>
      </c>
      <c r="G16" s="7">
        <v>190</v>
      </c>
      <c r="H16" s="7">
        <v>196</v>
      </c>
      <c r="I16" s="7">
        <v>216</v>
      </c>
      <c r="J16" s="7">
        <v>215</v>
      </c>
      <c r="K16" s="7">
        <v>195</v>
      </c>
      <c r="L16" s="7">
        <v>193</v>
      </c>
      <c r="M16" s="7">
        <v>221</v>
      </c>
      <c r="N16" s="54">
        <v>177</v>
      </c>
      <c r="O16" s="7">
        <v>138</v>
      </c>
      <c r="P16" s="7">
        <v>159</v>
      </c>
      <c r="Q16" s="7">
        <v>169</v>
      </c>
      <c r="R16" s="7">
        <v>154</v>
      </c>
      <c r="S16" s="7"/>
      <c r="T16" s="7">
        <v>127</v>
      </c>
      <c r="U16" s="7"/>
      <c r="V16" s="7"/>
      <c r="W16" s="7"/>
      <c r="X16" s="7">
        <v>151</v>
      </c>
      <c r="Y16" s="7"/>
      <c r="Z16" s="7">
        <v>160</v>
      </c>
      <c r="AA16" s="7">
        <v>196</v>
      </c>
      <c r="AB16" s="7">
        <v>195</v>
      </c>
      <c r="AC16" s="7">
        <v>166</v>
      </c>
      <c r="AD16" s="7">
        <v>140</v>
      </c>
      <c r="AE16" s="7">
        <v>183</v>
      </c>
      <c r="AF16" s="7">
        <v>170</v>
      </c>
      <c r="AG16" s="7">
        <v>179</v>
      </c>
      <c r="AH16" s="7">
        <v>135</v>
      </c>
      <c r="AI16" s="6">
        <f t="shared" si="0"/>
        <v>1887</v>
      </c>
      <c r="AJ16" s="6">
        <f t="shared" si="1"/>
        <v>898</v>
      </c>
      <c r="AK16" s="6">
        <f t="shared" si="2"/>
        <v>1524</v>
      </c>
      <c r="AL16" s="6">
        <f t="shared" si="3"/>
        <v>4309</v>
      </c>
      <c r="AM16" s="6">
        <f t="shared" si="4"/>
        <v>25</v>
      </c>
      <c r="AN16" s="8">
        <f t="shared" si="5"/>
        <v>172.36</v>
      </c>
    </row>
    <row r="17" spans="1:41" ht="12.75">
      <c r="A17" s="6">
        <v>14</v>
      </c>
      <c r="B17" s="7">
        <v>3407</v>
      </c>
      <c r="C17" s="7" t="s">
        <v>57</v>
      </c>
      <c r="D17" s="7" t="s">
        <v>35</v>
      </c>
      <c r="E17" s="7">
        <v>155</v>
      </c>
      <c r="F17" s="7">
        <v>137</v>
      </c>
      <c r="G17" s="7"/>
      <c r="H17" s="7"/>
      <c r="I17" s="7">
        <v>213</v>
      </c>
      <c r="J17" s="7">
        <v>166</v>
      </c>
      <c r="K17" s="7">
        <v>189</v>
      </c>
      <c r="L17" s="7">
        <v>148</v>
      </c>
      <c r="M17" s="7"/>
      <c r="N17" s="54">
        <v>182</v>
      </c>
      <c r="O17" s="7">
        <v>166</v>
      </c>
      <c r="P17" s="7">
        <v>161</v>
      </c>
      <c r="Q17" s="7">
        <v>191</v>
      </c>
      <c r="R17" s="7">
        <v>147</v>
      </c>
      <c r="S17" s="7">
        <v>170</v>
      </c>
      <c r="T17" s="7">
        <v>179</v>
      </c>
      <c r="U17" s="7">
        <v>167</v>
      </c>
      <c r="V17" s="7">
        <v>161</v>
      </c>
      <c r="W17" s="7">
        <v>178</v>
      </c>
      <c r="X17" s="7">
        <v>169</v>
      </c>
      <c r="Y17" s="7">
        <v>129</v>
      </c>
      <c r="Z17" s="7"/>
      <c r="AA17" s="7">
        <v>180</v>
      </c>
      <c r="AB17" s="7">
        <v>220</v>
      </c>
      <c r="AC17" s="7">
        <v>150</v>
      </c>
      <c r="AD17" s="7"/>
      <c r="AE17" s="7">
        <v>192</v>
      </c>
      <c r="AF17" s="7">
        <v>196</v>
      </c>
      <c r="AG17" s="7"/>
      <c r="AH17" s="7"/>
      <c r="AI17" s="6">
        <f t="shared" si="0"/>
        <v>1190</v>
      </c>
      <c r="AJ17" s="6">
        <f t="shared" si="1"/>
        <v>1689</v>
      </c>
      <c r="AK17" s="6">
        <f t="shared" si="2"/>
        <v>1067</v>
      </c>
      <c r="AL17" s="6">
        <f t="shared" si="3"/>
        <v>3946</v>
      </c>
      <c r="AM17" s="6">
        <f t="shared" si="4"/>
        <v>23</v>
      </c>
      <c r="AN17" s="8">
        <f t="shared" si="5"/>
        <v>171.56521739130434</v>
      </c>
      <c r="AO17" s="15"/>
    </row>
    <row r="18" spans="1:40" ht="12.75">
      <c r="A18" s="6">
        <v>15</v>
      </c>
      <c r="B18" s="7">
        <v>2030</v>
      </c>
      <c r="C18" s="7" t="s">
        <v>59</v>
      </c>
      <c r="D18" s="7" t="s">
        <v>35</v>
      </c>
      <c r="E18" s="7"/>
      <c r="F18" s="7"/>
      <c r="G18" s="7">
        <v>204</v>
      </c>
      <c r="H18" s="7">
        <v>158</v>
      </c>
      <c r="I18" s="7"/>
      <c r="J18" s="7"/>
      <c r="K18" s="7">
        <v>184</v>
      </c>
      <c r="L18" s="7">
        <v>159</v>
      </c>
      <c r="M18" s="7">
        <v>180</v>
      </c>
      <c r="N18" s="54">
        <v>156</v>
      </c>
      <c r="O18" s="7">
        <v>209</v>
      </c>
      <c r="P18" s="7">
        <v>170</v>
      </c>
      <c r="Q18" s="7">
        <v>172</v>
      </c>
      <c r="R18" s="7">
        <v>183</v>
      </c>
      <c r="S18" s="7">
        <v>175</v>
      </c>
      <c r="T18" s="7"/>
      <c r="U18" s="7">
        <v>197</v>
      </c>
      <c r="V18" s="7">
        <v>180</v>
      </c>
      <c r="W18" s="7">
        <v>108</v>
      </c>
      <c r="X18" s="7"/>
      <c r="Y18" s="7">
        <v>167</v>
      </c>
      <c r="Z18" s="7">
        <v>157</v>
      </c>
      <c r="AA18" s="7"/>
      <c r="AB18" s="7"/>
      <c r="AC18" s="7"/>
      <c r="AD18" s="7"/>
      <c r="AE18" s="7">
        <v>174</v>
      </c>
      <c r="AF18" s="7">
        <v>176</v>
      </c>
      <c r="AG18" s="7">
        <v>157</v>
      </c>
      <c r="AH18" s="7">
        <v>164</v>
      </c>
      <c r="AI18" s="6">
        <f t="shared" si="0"/>
        <v>1041</v>
      </c>
      <c r="AJ18" s="6">
        <f t="shared" si="1"/>
        <v>1394</v>
      </c>
      <c r="AK18" s="6">
        <f t="shared" si="2"/>
        <v>995</v>
      </c>
      <c r="AL18" s="6">
        <f t="shared" si="3"/>
        <v>3430</v>
      </c>
      <c r="AM18" s="6">
        <f t="shared" si="4"/>
        <v>20</v>
      </c>
      <c r="AN18" s="8">
        <f t="shared" si="5"/>
        <v>171.5</v>
      </c>
    </row>
    <row r="19" spans="1:40" ht="12.75">
      <c r="A19" s="6">
        <v>16</v>
      </c>
      <c r="B19" s="7">
        <v>2687</v>
      </c>
      <c r="C19" s="7" t="s">
        <v>58</v>
      </c>
      <c r="D19" s="7" t="s">
        <v>35</v>
      </c>
      <c r="E19" s="7">
        <v>176</v>
      </c>
      <c r="F19" s="7">
        <v>160</v>
      </c>
      <c r="G19" s="7">
        <v>188</v>
      </c>
      <c r="H19" s="7">
        <v>195</v>
      </c>
      <c r="I19" s="7">
        <v>168</v>
      </c>
      <c r="J19" s="7">
        <v>176</v>
      </c>
      <c r="K19" s="7"/>
      <c r="L19" s="7"/>
      <c r="M19" s="7">
        <v>143</v>
      </c>
      <c r="N19" s="54">
        <v>157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>
        <f t="shared" si="0"/>
        <v>1363</v>
      </c>
      <c r="AJ19" s="6">
        <f t="shared" si="1"/>
        <v>0</v>
      </c>
      <c r="AK19" s="6">
        <f t="shared" si="2"/>
        <v>0</v>
      </c>
      <c r="AL19" s="6">
        <f t="shared" si="3"/>
        <v>1363</v>
      </c>
      <c r="AM19" s="6">
        <f t="shared" si="4"/>
        <v>8</v>
      </c>
      <c r="AN19" s="8">
        <f t="shared" si="5"/>
        <v>170.375</v>
      </c>
    </row>
    <row r="20" spans="1:40" ht="12.75">
      <c r="A20" s="6">
        <v>17</v>
      </c>
      <c r="B20" s="7">
        <v>3456</v>
      </c>
      <c r="C20" s="7" t="s">
        <v>41</v>
      </c>
      <c r="D20" s="10" t="s">
        <v>31</v>
      </c>
      <c r="E20" s="7">
        <v>133</v>
      </c>
      <c r="F20" s="7">
        <v>235</v>
      </c>
      <c r="G20" s="7">
        <v>154</v>
      </c>
      <c r="H20" s="7">
        <v>177</v>
      </c>
      <c r="I20" s="7">
        <v>190</v>
      </c>
      <c r="J20" s="7">
        <v>156</v>
      </c>
      <c r="K20" s="7">
        <v>209</v>
      </c>
      <c r="L20" s="7">
        <v>177</v>
      </c>
      <c r="M20" s="7">
        <v>188</v>
      </c>
      <c r="N20" s="54">
        <v>141</v>
      </c>
      <c r="O20" s="7">
        <v>158</v>
      </c>
      <c r="P20" s="7">
        <v>194</v>
      </c>
      <c r="Q20" s="7">
        <v>164</v>
      </c>
      <c r="R20" s="7">
        <v>158</v>
      </c>
      <c r="S20" s="7">
        <v>167</v>
      </c>
      <c r="T20" s="7">
        <v>160</v>
      </c>
      <c r="U20" s="7"/>
      <c r="V20" s="7"/>
      <c r="W20" s="7">
        <v>141</v>
      </c>
      <c r="X20" s="7">
        <v>176</v>
      </c>
      <c r="Y20" s="7">
        <v>157</v>
      </c>
      <c r="Z20" s="7">
        <v>169</v>
      </c>
      <c r="AA20" s="7">
        <v>175</v>
      </c>
      <c r="AB20" s="7">
        <v>134</v>
      </c>
      <c r="AC20" s="7">
        <v>169</v>
      </c>
      <c r="AD20" s="7">
        <v>170</v>
      </c>
      <c r="AE20" s="7">
        <v>179</v>
      </c>
      <c r="AF20" s="7">
        <v>177</v>
      </c>
      <c r="AG20" s="7"/>
      <c r="AH20" s="7"/>
      <c r="AI20" s="6">
        <f t="shared" si="0"/>
        <v>1760</v>
      </c>
      <c r="AJ20" s="6">
        <f t="shared" si="1"/>
        <v>1318</v>
      </c>
      <c r="AK20" s="6">
        <f t="shared" si="2"/>
        <v>1330</v>
      </c>
      <c r="AL20" s="6">
        <f t="shared" si="3"/>
        <v>4408</v>
      </c>
      <c r="AM20" s="6">
        <f t="shared" si="4"/>
        <v>26</v>
      </c>
      <c r="AN20" s="8">
        <f t="shared" si="5"/>
        <v>169.53846153846155</v>
      </c>
    </row>
    <row r="21" spans="1:40" ht="12.75">
      <c r="A21" s="6">
        <v>18</v>
      </c>
      <c r="B21" s="7">
        <v>1397</v>
      </c>
      <c r="C21" s="7" t="s">
        <v>70</v>
      </c>
      <c r="D21" s="7" t="s">
        <v>32</v>
      </c>
      <c r="E21" s="7">
        <v>155</v>
      </c>
      <c r="F21" s="7">
        <v>107</v>
      </c>
      <c r="G21" s="7"/>
      <c r="H21" s="7"/>
      <c r="I21" s="7">
        <v>148</v>
      </c>
      <c r="J21" s="7">
        <v>195</v>
      </c>
      <c r="K21" s="7">
        <v>178</v>
      </c>
      <c r="L21" s="7">
        <v>171</v>
      </c>
      <c r="M21" s="7"/>
      <c r="N21" s="54"/>
      <c r="O21" s="7">
        <v>177</v>
      </c>
      <c r="P21" s="7">
        <v>199</v>
      </c>
      <c r="Q21" s="7">
        <v>168</v>
      </c>
      <c r="R21" s="7">
        <v>199</v>
      </c>
      <c r="S21" s="7">
        <v>202</v>
      </c>
      <c r="T21" s="7">
        <v>146</v>
      </c>
      <c r="U21" s="7">
        <v>128</v>
      </c>
      <c r="V21" s="7">
        <v>224</v>
      </c>
      <c r="W21" s="7">
        <v>158</v>
      </c>
      <c r="X21" s="7">
        <v>154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6">
        <f t="shared" si="0"/>
        <v>954</v>
      </c>
      <c r="AJ21" s="6">
        <f t="shared" si="1"/>
        <v>1755</v>
      </c>
      <c r="AK21" s="6">
        <f t="shared" si="2"/>
        <v>0</v>
      </c>
      <c r="AL21" s="6">
        <f t="shared" si="3"/>
        <v>2709</v>
      </c>
      <c r="AM21" s="6">
        <f t="shared" si="4"/>
        <v>16</v>
      </c>
      <c r="AN21" s="8">
        <f t="shared" si="5"/>
        <v>169.3125</v>
      </c>
    </row>
    <row r="22" spans="1:40" ht="12.75">
      <c r="A22" s="6">
        <v>19</v>
      </c>
      <c r="B22" s="7">
        <v>3289</v>
      </c>
      <c r="C22" s="7" t="s">
        <v>61</v>
      </c>
      <c r="D22" s="7" t="s">
        <v>36</v>
      </c>
      <c r="E22" s="10">
        <v>158</v>
      </c>
      <c r="F22" s="10">
        <v>178</v>
      </c>
      <c r="G22" s="10">
        <v>165</v>
      </c>
      <c r="H22" s="10">
        <v>179</v>
      </c>
      <c r="I22" s="10"/>
      <c r="J22" s="10"/>
      <c r="K22" s="10"/>
      <c r="L22" s="10">
        <v>141</v>
      </c>
      <c r="M22" s="10">
        <v>165</v>
      </c>
      <c r="N22" s="54"/>
      <c r="O22" s="10">
        <v>157</v>
      </c>
      <c r="P22" s="10">
        <v>175</v>
      </c>
      <c r="Q22" s="10">
        <v>143</v>
      </c>
      <c r="R22" s="10">
        <v>182</v>
      </c>
      <c r="S22" s="10">
        <v>160</v>
      </c>
      <c r="T22" s="10">
        <v>183</v>
      </c>
      <c r="U22" s="10"/>
      <c r="V22" s="10"/>
      <c r="W22" s="10"/>
      <c r="X22" s="10"/>
      <c r="Y22" s="10">
        <v>153</v>
      </c>
      <c r="Z22" s="10">
        <v>170</v>
      </c>
      <c r="AA22" s="10">
        <v>166</v>
      </c>
      <c r="AB22" s="10">
        <v>178</v>
      </c>
      <c r="AC22" s="10"/>
      <c r="AD22" s="10"/>
      <c r="AE22" s="10"/>
      <c r="AF22" s="10"/>
      <c r="AG22" s="10">
        <v>210</v>
      </c>
      <c r="AH22" s="10">
        <v>181</v>
      </c>
      <c r="AI22" s="6">
        <f t="shared" si="0"/>
        <v>986</v>
      </c>
      <c r="AJ22" s="6">
        <f t="shared" si="1"/>
        <v>1000</v>
      </c>
      <c r="AK22" s="6">
        <f t="shared" si="2"/>
        <v>1058</v>
      </c>
      <c r="AL22" s="6">
        <f t="shared" si="3"/>
        <v>3044</v>
      </c>
      <c r="AM22" s="6">
        <f t="shared" si="4"/>
        <v>18</v>
      </c>
      <c r="AN22" s="8">
        <f t="shared" si="5"/>
        <v>169.11111111111111</v>
      </c>
    </row>
    <row r="23" spans="1:40" ht="12.75">
      <c r="A23" s="6">
        <v>20</v>
      </c>
      <c r="B23" s="7">
        <v>3097</v>
      </c>
      <c r="C23" s="7" t="s">
        <v>45</v>
      </c>
      <c r="D23" s="10" t="s">
        <v>32</v>
      </c>
      <c r="E23" s="7"/>
      <c r="F23" s="7"/>
      <c r="G23" s="7"/>
      <c r="H23" s="7">
        <v>186</v>
      </c>
      <c r="I23" s="7">
        <v>204</v>
      </c>
      <c r="J23" s="7">
        <v>209</v>
      </c>
      <c r="K23" s="7">
        <v>168</v>
      </c>
      <c r="L23" s="7">
        <v>183</v>
      </c>
      <c r="M23" s="7">
        <v>160</v>
      </c>
      <c r="N23" s="54">
        <v>166</v>
      </c>
      <c r="O23" s="7">
        <v>145</v>
      </c>
      <c r="P23" s="7">
        <v>132</v>
      </c>
      <c r="Q23" s="7">
        <v>168</v>
      </c>
      <c r="R23" s="7">
        <v>173</v>
      </c>
      <c r="S23" s="7">
        <v>177</v>
      </c>
      <c r="T23" s="7">
        <v>135</v>
      </c>
      <c r="U23" s="7">
        <v>136</v>
      </c>
      <c r="V23" s="7">
        <v>166</v>
      </c>
      <c r="W23" s="7">
        <v>164</v>
      </c>
      <c r="X23" s="7">
        <v>141</v>
      </c>
      <c r="Y23" s="7">
        <v>177</v>
      </c>
      <c r="Z23" s="7">
        <v>120</v>
      </c>
      <c r="AA23" s="7"/>
      <c r="AB23" s="7"/>
      <c r="AC23" s="7">
        <v>136</v>
      </c>
      <c r="AD23" s="7">
        <v>172</v>
      </c>
      <c r="AE23" s="7">
        <v>201</v>
      </c>
      <c r="AF23" s="7">
        <v>221</v>
      </c>
      <c r="AG23" s="7">
        <v>177</v>
      </c>
      <c r="AH23" s="7">
        <v>208</v>
      </c>
      <c r="AI23" s="6">
        <f t="shared" si="0"/>
        <v>1276</v>
      </c>
      <c r="AJ23" s="6">
        <f t="shared" si="1"/>
        <v>1537</v>
      </c>
      <c r="AK23" s="6">
        <f t="shared" si="2"/>
        <v>1412</v>
      </c>
      <c r="AL23" s="6">
        <f t="shared" si="3"/>
        <v>4225</v>
      </c>
      <c r="AM23" s="6">
        <f t="shared" si="4"/>
        <v>25</v>
      </c>
      <c r="AN23" s="8">
        <f t="shared" si="5"/>
        <v>169</v>
      </c>
    </row>
    <row r="24" spans="1:40" ht="12.75">
      <c r="A24" s="6">
        <v>21</v>
      </c>
      <c r="B24" s="7">
        <v>1453</v>
      </c>
      <c r="C24" s="7" t="s">
        <v>48</v>
      </c>
      <c r="D24" s="7" t="s">
        <v>33</v>
      </c>
      <c r="E24" s="7">
        <v>154</v>
      </c>
      <c r="F24" s="7">
        <v>113</v>
      </c>
      <c r="G24" s="7">
        <v>216</v>
      </c>
      <c r="H24" s="7">
        <v>189</v>
      </c>
      <c r="I24" s="7">
        <v>153</v>
      </c>
      <c r="J24" s="7">
        <v>202</v>
      </c>
      <c r="K24" s="7">
        <v>160</v>
      </c>
      <c r="L24" s="7">
        <v>142</v>
      </c>
      <c r="M24" s="7">
        <v>159</v>
      </c>
      <c r="N24" s="54">
        <v>207</v>
      </c>
      <c r="O24" s="7">
        <v>164</v>
      </c>
      <c r="P24" s="7">
        <v>190</v>
      </c>
      <c r="Q24" s="7">
        <v>146</v>
      </c>
      <c r="R24" s="7">
        <v>171</v>
      </c>
      <c r="S24" s="7">
        <v>163</v>
      </c>
      <c r="T24" s="7">
        <v>173</v>
      </c>
      <c r="U24" s="7">
        <v>130</v>
      </c>
      <c r="V24" s="7">
        <v>159</v>
      </c>
      <c r="W24" s="7"/>
      <c r="X24" s="7"/>
      <c r="Y24" s="7"/>
      <c r="Z24" s="7"/>
      <c r="AA24" s="7">
        <v>150</v>
      </c>
      <c r="AB24" s="7">
        <v>195</v>
      </c>
      <c r="AC24" s="7">
        <v>194</v>
      </c>
      <c r="AD24" s="7">
        <v>173</v>
      </c>
      <c r="AE24" s="7">
        <v>188</v>
      </c>
      <c r="AF24" s="7">
        <v>141</v>
      </c>
      <c r="AG24" s="7">
        <v>179</v>
      </c>
      <c r="AH24" s="7">
        <v>175</v>
      </c>
      <c r="AI24" s="6">
        <f t="shared" si="0"/>
        <v>1695</v>
      </c>
      <c r="AJ24" s="6">
        <f t="shared" si="1"/>
        <v>1296</v>
      </c>
      <c r="AK24" s="6">
        <f t="shared" si="2"/>
        <v>1395</v>
      </c>
      <c r="AL24" s="6">
        <f t="shared" si="3"/>
        <v>4386</v>
      </c>
      <c r="AM24" s="6">
        <f t="shared" si="4"/>
        <v>26</v>
      </c>
      <c r="AN24" s="8">
        <f t="shared" si="5"/>
        <v>168.69230769230768</v>
      </c>
    </row>
    <row r="25" spans="1:40" ht="12.75">
      <c r="A25" s="6">
        <v>22</v>
      </c>
      <c r="B25" s="7">
        <v>597</v>
      </c>
      <c r="C25" s="7" t="s">
        <v>53</v>
      </c>
      <c r="D25" s="7" t="s">
        <v>34</v>
      </c>
      <c r="E25" s="7">
        <v>196</v>
      </c>
      <c r="F25" s="7">
        <v>140</v>
      </c>
      <c r="G25" s="7">
        <v>214</v>
      </c>
      <c r="H25" s="7">
        <v>170</v>
      </c>
      <c r="I25" s="7">
        <v>199</v>
      </c>
      <c r="J25" s="7">
        <v>189</v>
      </c>
      <c r="K25" s="7">
        <v>148</v>
      </c>
      <c r="L25" s="7">
        <v>198</v>
      </c>
      <c r="M25" s="7">
        <v>154</v>
      </c>
      <c r="N25" s="54">
        <v>145</v>
      </c>
      <c r="O25" s="7">
        <v>159</v>
      </c>
      <c r="P25" s="7">
        <v>190</v>
      </c>
      <c r="Q25" s="7"/>
      <c r="R25" s="7"/>
      <c r="S25" s="7">
        <v>190</v>
      </c>
      <c r="T25" s="7">
        <v>150</v>
      </c>
      <c r="U25" s="7">
        <v>153</v>
      </c>
      <c r="V25" s="7">
        <v>102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6">
        <f t="shared" si="0"/>
        <v>1753</v>
      </c>
      <c r="AJ25" s="6">
        <f t="shared" si="1"/>
        <v>944</v>
      </c>
      <c r="AK25" s="6">
        <f t="shared" si="2"/>
        <v>0</v>
      </c>
      <c r="AL25" s="6">
        <f t="shared" si="3"/>
        <v>2697</v>
      </c>
      <c r="AM25" s="6">
        <f t="shared" si="4"/>
        <v>16</v>
      </c>
      <c r="AN25" s="8">
        <f t="shared" si="5"/>
        <v>168.5625</v>
      </c>
    </row>
    <row r="26" spans="1:40" ht="12.75">
      <c r="A26" s="6">
        <v>23</v>
      </c>
      <c r="B26" s="7">
        <v>2260</v>
      </c>
      <c r="C26" s="7" t="s">
        <v>47</v>
      </c>
      <c r="D26" s="7" t="s">
        <v>33</v>
      </c>
      <c r="E26" s="7">
        <v>176</v>
      </c>
      <c r="F26" s="7">
        <v>194</v>
      </c>
      <c r="G26" s="7">
        <v>137</v>
      </c>
      <c r="H26" s="7">
        <v>123</v>
      </c>
      <c r="I26" s="7">
        <v>203</v>
      </c>
      <c r="J26" s="7">
        <v>114</v>
      </c>
      <c r="K26" s="7">
        <v>167</v>
      </c>
      <c r="L26" s="7">
        <v>159</v>
      </c>
      <c r="M26" s="7">
        <v>159</v>
      </c>
      <c r="N26" s="54">
        <v>144</v>
      </c>
      <c r="O26" s="7">
        <v>181</v>
      </c>
      <c r="P26" s="7">
        <v>145</v>
      </c>
      <c r="Q26" s="7">
        <v>148</v>
      </c>
      <c r="R26" s="7">
        <v>178</v>
      </c>
      <c r="S26" s="7">
        <v>202</v>
      </c>
      <c r="T26" s="7">
        <v>157</v>
      </c>
      <c r="U26" s="7"/>
      <c r="V26" s="7"/>
      <c r="W26" s="7">
        <v>161</v>
      </c>
      <c r="X26" s="7">
        <v>184</v>
      </c>
      <c r="Y26" s="7">
        <v>183</v>
      </c>
      <c r="Z26" s="7">
        <v>207</v>
      </c>
      <c r="AA26" s="7">
        <v>200</v>
      </c>
      <c r="AB26" s="7">
        <v>159</v>
      </c>
      <c r="AC26" s="7">
        <v>154</v>
      </c>
      <c r="AD26" s="7">
        <v>177</v>
      </c>
      <c r="AE26" s="7"/>
      <c r="AF26" s="7"/>
      <c r="AG26" s="7">
        <v>202</v>
      </c>
      <c r="AH26" s="7">
        <v>166</v>
      </c>
      <c r="AI26" s="6">
        <f t="shared" si="0"/>
        <v>1576</v>
      </c>
      <c r="AJ26" s="6">
        <f t="shared" si="1"/>
        <v>1356</v>
      </c>
      <c r="AK26" s="6">
        <f t="shared" si="2"/>
        <v>1448</v>
      </c>
      <c r="AL26" s="6">
        <f t="shared" si="3"/>
        <v>4380</v>
      </c>
      <c r="AM26" s="6">
        <f t="shared" si="4"/>
        <v>26</v>
      </c>
      <c r="AN26" s="8">
        <f t="shared" si="5"/>
        <v>168.46153846153845</v>
      </c>
    </row>
    <row r="27" spans="1:40" ht="12.75">
      <c r="A27" s="6">
        <v>24</v>
      </c>
      <c r="B27" s="7">
        <v>3138</v>
      </c>
      <c r="C27" s="7" t="s">
        <v>68</v>
      </c>
      <c r="D27" s="7" t="s">
        <v>31</v>
      </c>
      <c r="E27" s="7"/>
      <c r="F27" s="7"/>
      <c r="G27" s="7"/>
      <c r="H27" s="7"/>
      <c r="I27" s="7"/>
      <c r="J27" s="7"/>
      <c r="K27" s="7"/>
      <c r="L27" s="7"/>
      <c r="M27" s="7"/>
      <c r="N27" s="54"/>
      <c r="O27" s="7">
        <v>163</v>
      </c>
      <c r="P27" s="7">
        <v>199</v>
      </c>
      <c r="Q27" s="7">
        <v>201</v>
      </c>
      <c r="R27" s="7"/>
      <c r="S27" s="7"/>
      <c r="T27" s="7">
        <v>174</v>
      </c>
      <c r="U27" s="7">
        <v>193</v>
      </c>
      <c r="V27" s="7">
        <v>161</v>
      </c>
      <c r="W27" s="7">
        <v>175</v>
      </c>
      <c r="X27" s="7">
        <v>134</v>
      </c>
      <c r="Y27" s="7">
        <v>138</v>
      </c>
      <c r="Z27" s="7">
        <v>138</v>
      </c>
      <c r="AA27" s="7">
        <v>196</v>
      </c>
      <c r="AB27" s="7">
        <v>157</v>
      </c>
      <c r="AC27" s="7">
        <v>123</v>
      </c>
      <c r="AD27" s="7"/>
      <c r="AE27" s="7"/>
      <c r="AF27" s="7">
        <v>192</v>
      </c>
      <c r="AG27" s="7">
        <v>134</v>
      </c>
      <c r="AH27" s="7">
        <v>176</v>
      </c>
      <c r="AI27" s="6">
        <f t="shared" si="0"/>
        <v>0</v>
      </c>
      <c r="AJ27" s="6">
        <f t="shared" si="1"/>
        <v>1400</v>
      </c>
      <c r="AK27" s="6">
        <f t="shared" si="2"/>
        <v>1254</v>
      </c>
      <c r="AL27" s="6">
        <f t="shared" si="3"/>
        <v>2654</v>
      </c>
      <c r="AM27" s="6">
        <f t="shared" si="4"/>
        <v>16</v>
      </c>
      <c r="AN27" s="8">
        <f t="shared" si="5"/>
        <v>165.875</v>
      </c>
    </row>
    <row r="28" spans="1:40" ht="12.75">
      <c r="A28" s="6">
        <v>25</v>
      </c>
      <c r="B28" s="7">
        <v>3393</v>
      </c>
      <c r="C28" s="7" t="s">
        <v>79</v>
      </c>
      <c r="D28" s="7" t="s">
        <v>31</v>
      </c>
      <c r="E28" s="7"/>
      <c r="F28" s="7"/>
      <c r="G28" s="7"/>
      <c r="H28" s="7"/>
      <c r="I28" s="7"/>
      <c r="J28" s="7"/>
      <c r="K28" s="7"/>
      <c r="L28" s="7"/>
      <c r="M28" s="7"/>
      <c r="N28" s="5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>
        <v>187</v>
      </c>
      <c r="AD28" s="7">
        <v>193</v>
      </c>
      <c r="AE28" s="7">
        <v>140</v>
      </c>
      <c r="AF28" s="7">
        <v>161</v>
      </c>
      <c r="AG28" s="7">
        <v>140</v>
      </c>
      <c r="AH28" s="7">
        <v>174</v>
      </c>
      <c r="AI28" s="6">
        <f t="shared" si="0"/>
        <v>0</v>
      </c>
      <c r="AJ28" s="6">
        <f t="shared" si="1"/>
        <v>0</v>
      </c>
      <c r="AK28" s="6">
        <f t="shared" si="2"/>
        <v>995</v>
      </c>
      <c r="AL28" s="6">
        <f t="shared" si="3"/>
        <v>995</v>
      </c>
      <c r="AM28" s="6">
        <f t="shared" si="4"/>
        <v>6</v>
      </c>
      <c r="AN28" s="8">
        <f t="shared" si="5"/>
        <v>165.83333333333334</v>
      </c>
    </row>
    <row r="29" spans="1:40" ht="12.75">
      <c r="A29" s="6">
        <v>26</v>
      </c>
      <c r="B29" s="7">
        <v>2715</v>
      </c>
      <c r="C29" s="7" t="s">
        <v>74</v>
      </c>
      <c r="D29" s="7" t="s">
        <v>35</v>
      </c>
      <c r="E29" s="7"/>
      <c r="F29" s="7"/>
      <c r="G29" s="7"/>
      <c r="H29" s="7"/>
      <c r="I29" s="7"/>
      <c r="J29" s="7"/>
      <c r="K29" s="7"/>
      <c r="L29" s="7"/>
      <c r="M29" s="7"/>
      <c r="N29" s="54"/>
      <c r="O29" s="7"/>
      <c r="P29" s="7"/>
      <c r="Q29" s="7"/>
      <c r="R29" s="7"/>
      <c r="S29" s="7">
        <v>189</v>
      </c>
      <c r="T29" s="7">
        <v>131</v>
      </c>
      <c r="U29" s="7">
        <v>135</v>
      </c>
      <c r="V29" s="7">
        <v>166</v>
      </c>
      <c r="W29" s="7">
        <v>163</v>
      </c>
      <c r="X29" s="7">
        <v>165</v>
      </c>
      <c r="Y29" s="7"/>
      <c r="Z29" s="7">
        <v>156</v>
      </c>
      <c r="AA29" s="7">
        <v>155</v>
      </c>
      <c r="AB29" s="7">
        <v>181</v>
      </c>
      <c r="AC29" s="7">
        <v>173</v>
      </c>
      <c r="AD29" s="7">
        <v>161</v>
      </c>
      <c r="AE29" s="7"/>
      <c r="AF29" s="7"/>
      <c r="AG29" s="7">
        <v>171</v>
      </c>
      <c r="AH29" s="7">
        <v>201</v>
      </c>
      <c r="AI29" s="6">
        <f t="shared" si="0"/>
        <v>0</v>
      </c>
      <c r="AJ29" s="6">
        <f t="shared" si="1"/>
        <v>949</v>
      </c>
      <c r="AK29" s="6">
        <f t="shared" si="2"/>
        <v>1198</v>
      </c>
      <c r="AL29" s="6">
        <f t="shared" si="3"/>
        <v>2147</v>
      </c>
      <c r="AM29" s="6">
        <f t="shared" si="4"/>
        <v>13</v>
      </c>
      <c r="AN29" s="8">
        <f t="shared" si="5"/>
        <v>165.15384615384616</v>
      </c>
    </row>
    <row r="30" spans="1:41" ht="12.75">
      <c r="A30" s="6">
        <v>27</v>
      </c>
      <c r="B30" s="7">
        <v>3296</v>
      </c>
      <c r="C30" s="7" t="s">
        <v>40</v>
      </c>
      <c r="D30" s="10" t="s">
        <v>31</v>
      </c>
      <c r="E30" s="7"/>
      <c r="F30" s="7"/>
      <c r="G30" s="7"/>
      <c r="H30" s="7"/>
      <c r="I30" s="7">
        <v>152</v>
      </c>
      <c r="J30" s="7">
        <v>143</v>
      </c>
      <c r="K30" s="7">
        <v>181</v>
      </c>
      <c r="L30" s="7">
        <v>176</v>
      </c>
      <c r="M30" s="7">
        <v>175</v>
      </c>
      <c r="N30" s="54">
        <v>163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6">
        <f t="shared" si="0"/>
        <v>990</v>
      </c>
      <c r="AJ30" s="6">
        <f t="shared" si="1"/>
        <v>0</v>
      </c>
      <c r="AK30" s="6">
        <f t="shared" si="2"/>
        <v>0</v>
      </c>
      <c r="AL30" s="6">
        <f t="shared" si="3"/>
        <v>990</v>
      </c>
      <c r="AM30" s="6">
        <f t="shared" si="4"/>
        <v>6</v>
      </c>
      <c r="AN30" s="8">
        <f t="shared" si="5"/>
        <v>165</v>
      </c>
      <c r="AO30" s="11"/>
    </row>
    <row r="31" spans="1:40" ht="12.75">
      <c r="A31" s="6">
        <v>28</v>
      </c>
      <c r="B31" s="10">
        <v>2368</v>
      </c>
      <c r="C31" s="10" t="s">
        <v>49</v>
      </c>
      <c r="D31" s="10" t="s">
        <v>33</v>
      </c>
      <c r="E31" s="7">
        <v>157</v>
      </c>
      <c r="F31" s="7">
        <v>126</v>
      </c>
      <c r="G31" s="7">
        <v>148</v>
      </c>
      <c r="H31" s="7">
        <v>136</v>
      </c>
      <c r="I31" s="7">
        <v>149</v>
      </c>
      <c r="J31" s="7">
        <v>217</v>
      </c>
      <c r="K31" s="7">
        <v>121</v>
      </c>
      <c r="L31" s="7">
        <v>188</v>
      </c>
      <c r="M31" s="7">
        <v>143</v>
      </c>
      <c r="N31" s="54">
        <v>202</v>
      </c>
      <c r="O31" s="7">
        <v>159</v>
      </c>
      <c r="P31" s="7">
        <v>160</v>
      </c>
      <c r="Q31" s="7"/>
      <c r="R31" s="7"/>
      <c r="S31" s="7">
        <v>157</v>
      </c>
      <c r="T31" s="7">
        <v>171</v>
      </c>
      <c r="U31" s="7">
        <v>167</v>
      </c>
      <c r="V31" s="7">
        <v>164</v>
      </c>
      <c r="W31" s="7">
        <v>177</v>
      </c>
      <c r="X31" s="7">
        <v>151</v>
      </c>
      <c r="Y31" s="7">
        <v>145</v>
      </c>
      <c r="Z31" s="7">
        <v>187</v>
      </c>
      <c r="AA31" s="7"/>
      <c r="AB31" s="7"/>
      <c r="AC31" s="7">
        <v>191</v>
      </c>
      <c r="AD31" s="7">
        <v>154</v>
      </c>
      <c r="AE31" s="7">
        <v>163</v>
      </c>
      <c r="AF31" s="7">
        <v>170</v>
      </c>
      <c r="AG31" s="7">
        <v>172</v>
      </c>
      <c r="AH31" s="7">
        <v>142</v>
      </c>
      <c r="AI31" s="6">
        <f t="shared" si="0"/>
        <v>1587</v>
      </c>
      <c r="AJ31" s="6">
        <f t="shared" si="1"/>
        <v>1306</v>
      </c>
      <c r="AK31" s="6">
        <f t="shared" si="2"/>
        <v>1324</v>
      </c>
      <c r="AL31" s="6">
        <f t="shared" si="3"/>
        <v>4217</v>
      </c>
      <c r="AM31" s="6">
        <f t="shared" si="4"/>
        <v>26</v>
      </c>
      <c r="AN31" s="8">
        <f t="shared" si="5"/>
        <v>162.19230769230768</v>
      </c>
    </row>
    <row r="32" spans="1:40" ht="12.75">
      <c r="A32" s="6">
        <v>29</v>
      </c>
      <c r="B32" s="7">
        <v>3143</v>
      </c>
      <c r="C32" s="7" t="s">
        <v>78</v>
      </c>
      <c r="D32" s="7" t="s">
        <v>34</v>
      </c>
      <c r="E32" s="7">
        <v>131</v>
      </c>
      <c r="F32" s="7">
        <v>175</v>
      </c>
      <c r="G32" s="7">
        <v>197</v>
      </c>
      <c r="H32" s="7">
        <v>139</v>
      </c>
      <c r="I32" s="7">
        <v>156</v>
      </c>
      <c r="J32" s="7">
        <v>165</v>
      </c>
      <c r="K32" s="7">
        <v>170</v>
      </c>
      <c r="L32" s="7">
        <v>168</v>
      </c>
      <c r="M32" s="7">
        <v>127</v>
      </c>
      <c r="N32" s="54">
        <v>159</v>
      </c>
      <c r="O32" s="7">
        <v>148</v>
      </c>
      <c r="P32" s="7">
        <v>196</v>
      </c>
      <c r="Q32" s="7">
        <v>138</v>
      </c>
      <c r="R32" s="7">
        <v>160</v>
      </c>
      <c r="S32" s="7"/>
      <c r="T32" s="7"/>
      <c r="U32" s="7">
        <v>144</v>
      </c>
      <c r="V32" s="7">
        <v>148</v>
      </c>
      <c r="W32" s="7">
        <v>161</v>
      </c>
      <c r="X32" s="7">
        <v>169</v>
      </c>
      <c r="Y32" s="7">
        <v>124</v>
      </c>
      <c r="Z32" s="7">
        <v>213</v>
      </c>
      <c r="AA32" s="7">
        <v>159</v>
      </c>
      <c r="AB32" s="7">
        <v>231</v>
      </c>
      <c r="AC32" s="7">
        <v>136</v>
      </c>
      <c r="AD32" s="7">
        <v>147</v>
      </c>
      <c r="AE32" s="7">
        <v>160</v>
      </c>
      <c r="AF32" s="7">
        <v>151</v>
      </c>
      <c r="AG32" s="7"/>
      <c r="AH32" s="7"/>
      <c r="AI32" s="6">
        <f t="shared" si="0"/>
        <v>1587</v>
      </c>
      <c r="AJ32" s="6">
        <f t="shared" si="1"/>
        <v>1264</v>
      </c>
      <c r="AK32" s="6">
        <f t="shared" si="2"/>
        <v>1321</v>
      </c>
      <c r="AL32" s="6">
        <f t="shared" si="3"/>
        <v>4172</v>
      </c>
      <c r="AM32" s="6">
        <f t="shared" si="4"/>
        <v>26</v>
      </c>
      <c r="AN32" s="8">
        <f t="shared" si="5"/>
        <v>160.46153846153845</v>
      </c>
    </row>
    <row r="33" spans="1:40" ht="12.75">
      <c r="A33" s="6">
        <v>30</v>
      </c>
      <c r="B33" s="7">
        <v>3287</v>
      </c>
      <c r="C33" s="7" t="s">
        <v>65</v>
      </c>
      <c r="D33" s="7" t="s">
        <v>36</v>
      </c>
      <c r="E33" s="7"/>
      <c r="F33" s="7"/>
      <c r="G33" s="7"/>
      <c r="H33" s="7"/>
      <c r="I33" s="7">
        <v>152</v>
      </c>
      <c r="J33" s="7">
        <v>139</v>
      </c>
      <c r="K33" s="7">
        <v>143</v>
      </c>
      <c r="L33" s="7">
        <v>137</v>
      </c>
      <c r="M33" s="7">
        <v>181</v>
      </c>
      <c r="N33" s="54">
        <v>178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>
        <v>182</v>
      </c>
      <c r="AB33" s="7">
        <v>176</v>
      </c>
      <c r="AC33" s="7">
        <v>138</v>
      </c>
      <c r="AD33" s="7">
        <v>163</v>
      </c>
      <c r="AE33" s="7">
        <v>151</v>
      </c>
      <c r="AF33" s="7">
        <v>168</v>
      </c>
      <c r="AG33" s="7"/>
      <c r="AH33" s="7"/>
      <c r="AI33" s="6">
        <f t="shared" si="0"/>
        <v>930</v>
      </c>
      <c r="AJ33" s="6">
        <f t="shared" si="1"/>
        <v>0</v>
      </c>
      <c r="AK33" s="6">
        <f t="shared" si="2"/>
        <v>978</v>
      </c>
      <c r="AL33" s="6">
        <f t="shared" si="3"/>
        <v>1908</v>
      </c>
      <c r="AM33" s="6">
        <f t="shared" si="4"/>
        <v>12</v>
      </c>
      <c r="AN33" s="8">
        <f t="shared" si="5"/>
        <v>159</v>
      </c>
    </row>
    <row r="34" spans="1:40" ht="12.75">
      <c r="A34" s="6">
        <v>31</v>
      </c>
      <c r="B34" s="7">
        <v>2139</v>
      </c>
      <c r="C34" s="7" t="s">
        <v>72</v>
      </c>
      <c r="D34" s="7" t="s">
        <v>34</v>
      </c>
      <c r="E34" s="7"/>
      <c r="F34" s="7"/>
      <c r="G34" s="7"/>
      <c r="H34" s="7"/>
      <c r="I34" s="7"/>
      <c r="J34" s="7"/>
      <c r="K34" s="7"/>
      <c r="L34" s="7"/>
      <c r="M34" s="7"/>
      <c r="N34" s="54"/>
      <c r="O34" s="7">
        <v>121</v>
      </c>
      <c r="P34" s="7">
        <v>222</v>
      </c>
      <c r="Q34" s="7">
        <v>164</v>
      </c>
      <c r="R34" s="7">
        <v>111</v>
      </c>
      <c r="S34" s="7"/>
      <c r="T34" s="7"/>
      <c r="U34" s="7">
        <v>141</v>
      </c>
      <c r="V34" s="7">
        <v>193</v>
      </c>
      <c r="W34" s="7">
        <v>175</v>
      </c>
      <c r="X34" s="7">
        <v>136</v>
      </c>
      <c r="Y34" s="7">
        <v>172</v>
      </c>
      <c r="Z34" s="7">
        <v>138</v>
      </c>
      <c r="AA34" s="7">
        <v>186</v>
      </c>
      <c r="AB34" s="7">
        <v>169</v>
      </c>
      <c r="AC34" s="7"/>
      <c r="AD34" s="7"/>
      <c r="AE34" s="7">
        <v>155</v>
      </c>
      <c r="AF34" s="7">
        <v>172</v>
      </c>
      <c r="AG34" s="7">
        <v>129</v>
      </c>
      <c r="AH34" s="7">
        <v>159</v>
      </c>
      <c r="AI34" s="6">
        <f t="shared" si="0"/>
        <v>0</v>
      </c>
      <c r="AJ34" s="6">
        <f t="shared" si="1"/>
        <v>1263</v>
      </c>
      <c r="AK34" s="6">
        <f t="shared" si="2"/>
        <v>1280</v>
      </c>
      <c r="AL34" s="6">
        <f t="shared" si="3"/>
        <v>2543</v>
      </c>
      <c r="AM34" s="6">
        <f t="shared" si="4"/>
        <v>16</v>
      </c>
      <c r="AN34" s="8">
        <f t="shared" si="5"/>
        <v>158.9375</v>
      </c>
    </row>
    <row r="35" spans="1:41" s="11" customFormat="1" ht="12.75">
      <c r="A35" s="6">
        <v>32</v>
      </c>
      <c r="B35" s="7">
        <v>2031</v>
      </c>
      <c r="C35" s="7" t="s">
        <v>60</v>
      </c>
      <c r="D35" s="10" t="s">
        <v>35</v>
      </c>
      <c r="E35" s="7">
        <v>139</v>
      </c>
      <c r="F35" s="7">
        <v>180</v>
      </c>
      <c r="G35" s="7">
        <v>133</v>
      </c>
      <c r="H35" s="7">
        <v>147</v>
      </c>
      <c r="I35" s="7"/>
      <c r="J35" s="7"/>
      <c r="K35" s="7"/>
      <c r="L35" s="7"/>
      <c r="M35" s="7">
        <v>126</v>
      </c>
      <c r="N35" s="54"/>
      <c r="O35" s="7">
        <v>177</v>
      </c>
      <c r="P35" s="7">
        <v>155</v>
      </c>
      <c r="Q35" s="7">
        <v>158</v>
      </c>
      <c r="R35" s="7">
        <v>189</v>
      </c>
      <c r="S35" s="7">
        <v>151</v>
      </c>
      <c r="T35" s="7">
        <v>162</v>
      </c>
      <c r="U35" s="7">
        <v>149</v>
      </c>
      <c r="V35" s="7">
        <v>175</v>
      </c>
      <c r="W35" s="7">
        <v>167</v>
      </c>
      <c r="X35" s="7">
        <v>162</v>
      </c>
      <c r="Y35" s="7">
        <v>163</v>
      </c>
      <c r="Z35" s="7"/>
      <c r="AA35" s="7"/>
      <c r="AB35" s="7"/>
      <c r="AC35" s="7"/>
      <c r="AD35" s="7">
        <v>174</v>
      </c>
      <c r="AE35" s="7"/>
      <c r="AF35" s="7"/>
      <c r="AG35" s="7">
        <v>137</v>
      </c>
      <c r="AH35" s="7">
        <v>159</v>
      </c>
      <c r="AI35" s="6">
        <f t="shared" si="0"/>
        <v>725</v>
      </c>
      <c r="AJ35" s="6">
        <f t="shared" si="1"/>
        <v>1645</v>
      </c>
      <c r="AK35" s="6">
        <f t="shared" si="2"/>
        <v>633</v>
      </c>
      <c r="AL35" s="6">
        <f t="shared" si="3"/>
        <v>3003</v>
      </c>
      <c r="AM35" s="6">
        <f t="shared" si="4"/>
        <v>19</v>
      </c>
      <c r="AN35" s="8">
        <f t="shared" si="5"/>
        <v>158.05263157894737</v>
      </c>
      <c r="AO35" s="9"/>
    </row>
    <row r="36" spans="1:41" s="11" customFormat="1" ht="12.75">
      <c r="A36" s="6">
        <v>33</v>
      </c>
      <c r="B36" s="7">
        <v>3460</v>
      </c>
      <c r="C36" s="7" t="s">
        <v>77</v>
      </c>
      <c r="D36" s="7" t="s">
        <v>36</v>
      </c>
      <c r="E36" s="7"/>
      <c r="F36" s="7"/>
      <c r="G36" s="7"/>
      <c r="H36" s="7"/>
      <c r="I36" s="7"/>
      <c r="J36" s="7"/>
      <c r="K36" s="7"/>
      <c r="L36" s="7"/>
      <c r="M36" s="7"/>
      <c r="N36" s="54"/>
      <c r="O36" s="7"/>
      <c r="P36" s="7"/>
      <c r="Q36" s="7"/>
      <c r="R36" s="7"/>
      <c r="S36" s="7">
        <v>163</v>
      </c>
      <c r="T36" s="7">
        <v>168</v>
      </c>
      <c r="U36" s="7">
        <v>121</v>
      </c>
      <c r="V36" s="7">
        <v>157</v>
      </c>
      <c r="W36" s="7">
        <v>133</v>
      </c>
      <c r="X36" s="7">
        <v>162</v>
      </c>
      <c r="Y36" s="7"/>
      <c r="Z36" s="7"/>
      <c r="AA36" s="7"/>
      <c r="AB36" s="7"/>
      <c r="AC36" s="7">
        <v>132</v>
      </c>
      <c r="AD36" s="7">
        <v>203</v>
      </c>
      <c r="AE36" s="7">
        <v>201</v>
      </c>
      <c r="AF36" s="7">
        <v>146</v>
      </c>
      <c r="AG36" s="7">
        <v>119</v>
      </c>
      <c r="AH36" s="7">
        <v>181</v>
      </c>
      <c r="AI36" s="6">
        <f t="shared" si="0"/>
        <v>0</v>
      </c>
      <c r="AJ36" s="6">
        <f t="shared" si="1"/>
        <v>904</v>
      </c>
      <c r="AK36" s="6">
        <f t="shared" si="2"/>
        <v>982</v>
      </c>
      <c r="AL36" s="6">
        <f t="shared" si="3"/>
        <v>1886</v>
      </c>
      <c r="AM36" s="6">
        <f t="shared" si="4"/>
        <v>12</v>
      </c>
      <c r="AN36" s="8">
        <f t="shared" si="5"/>
        <v>157.16666666666666</v>
      </c>
      <c r="AO36" s="9"/>
    </row>
    <row r="37" spans="1:41" s="11" customFormat="1" ht="12.75">
      <c r="A37" s="6">
        <v>34</v>
      </c>
      <c r="B37" s="7">
        <v>540</v>
      </c>
      <c r="C37" s="7" t="s">
        <v>82</v>
      </c>
      <c r="D37" s="7" t="s">
        <v>33</v>
      </c>
      <c r="E37" s="7"/>
      <c r="F37" s="7"/>
      <c r="G37" s="7"/>
      <c r="H37" s="7"/>
      <c r="I37" s="7"/>
      <c r="J37" s="7"/>
      <c r="K37" s="7"/>
      <c r="L37" s="7"/>
      <c r="M37" s="7"/>
      <c r="N37" s="54"/>
      <c r="O37" s="7"/>
      <c r="P37" s="7"/>
      <c r="Q37" s="7"/>
      <c r="R37" s="7"/>
      <c r="S37" s="7"/>
      <c r="T37" s="7"/>
      <c r="U37" s="7"/>
      <c r="V37" s="7"/>
      <c r="W37" s="7"/>
      <c r="X37" s="7"/>
      <c r="Y37" s="7">
        <v>143</v>
      </c>
      <c r="Z37" s="7">
        <v>161</v>
      </c>
      <c r="AA37" s="7"/>
      <c r="AB37" s="7"/>
      <c r="AC37" s="7">
        <v>160</v>
      </c>
      <c r="AD37" s="7">
        <v>188</v>
      </c>
      <c r="AE37" s="7">
        <v>157</v>
      </c>
      <c r="AF37" s="7">
        <v>132</v>
      </c>
      <c r="AG37" s="7"/>
      <c r="AH37" s="7"/>
      <c r="AI37" s="6">
        <f t="shared" si="0"/>
        <v>0</v>
      </c>
      <c r="AJ37" s="6">
        <f t="shared" si="1"/>
        <v>0</v>
      </c>
      <c r="AK37" s="6">
        <f t="shared" si="2"/>
        <v>941</v>
      </c>
      <c r="AL37" s="6">
        <f t="shared" si="3"/>
        <v>941</v>
      </c>
      <c r="AM37" s="6">
        <f t="shared" si="4"/>
        <v>6</v>
      </c>
      <c r="AN37" s="8">
        <f t="shared" si="5"/>
        <v>156.83333333333334</v>
      </c>
      <c r="AO37" s="9"/>
    </row>
    <row r="38" spans="1:40" s="11" customFormat="1" ht="12.75">
      <c r="A38" s="6">
        <v>35</v>
      </c>
      <c r="B38" s="7">
        <v>3425</v>
      </c>
      <c r="C38" s="7" t="s">
        <v>73</v>
      </c>
      <c r="D38" s="7" t="s">
        <v>34</v>
      </c>
      <c r="E38" s="7"/>
      <c r="F38" s="7"/>
      <c r="G38" s="7"/>
      <c r="H38" s="7"/>
      <c r="I38" s="7"/>
      <c r="J38" s="7"/>
      <c r="K38" s="7"/>
      <c r="L38" s="7"/>
      <c r="M38" s="7"/>
      <c r="N38" s="54"/>
      <c r="O38" s="7"/>
      <c r="P38" s="7"/>
      <c r="Q38" s="7">
        <v>147</v>
      </c>
      <c r="R38" s="7">
        <v>107</v>
      </c>
      <c r="S38" s="7">
        <v>176</v>
      </c>
      <c r="T38" s="7">
        <v>165</v>
      </c>
      <c r="U38" s="7"/>
      <c r="V38" s="7"/>
      <c r="W38" s="7">
        <v>157</v>
      </c>
      <c r="X38" s="7">
        <v>158</v>
      </c>
      <c r="Y38" s="7"/>
      <c r="Z38" s="7"/>
      <c r="AA38" s="7"/>
      <c r="AB38" s="7"/>
      <c r="AC38" s="7">
        <v>150</v>
      </c>
      <c r="AD38" s="7">
        <v>172</v>
      </c>
      <c r="AE38" s="7"/>
      <c r="AF38" s="7"/>
      <c r="AG38" s="7">
        <v>171</v>
      </c>
      <c r="AH38" s="7">
        <v>156</v>
      </c>
      <c r="AI38" s="6">
        <f t="shared" si="0"/>
        <v>0</v>
      </c>
      <c r="AJ38" s="6">
        <f t="shared" si="1"/>
        <v>910</v>
      </c>
      <c r="AK38" s="6">
        <f t="shared" si="2"/>
        <v>649</v>
      </c>
      <c r="AL38" s="6">
        <f t="shared" si="3"/>
        <v>1559</v>
      </c>
      <c r="AM38" s="6">
        <f t="shared" si="4"/>
        <v>10</v>
      </c>
      <c r="AN38" s="8">
        <f t="shared" si="5"/>
        <v>155.9</v>
      </c>
    </row>
    <row r="39" spans="1:40" s="11" customFormat="1" ht="12.75">
      <c r="A39" s="6">
        <v>36</v>
      </c>
      <c r="B39" s="7">
        <v>3291</v>
      </c>
      <c r="C39" s="10" t="s">
        <v>62</v>
      </c>
      <c r="D39" s="7" t="s">
        <v>36</v>
      </c>
      <c r="E39" s="7">
        <v>155</v>
      </c>
      <c r="F39" s="7">
        <v>137</v>
      </c>
      <c r="G39" s="7">
        <v>170</v>
      </c>
      <c r="H39" s="7">
        <v>124</v>
      </c>
      <c r="I39" s="7">
        <v>124</v>
      </c>
      <c r="J39" s="7">
        <v>197</v>
      </c>
      <c r="K39" s="7">
        <v>122</v>
      </c>
      <c r="L39" s="7"/>
      <c r="M39" s="7">
        <v>168</v>
      </c>
      <c r="N39" s="54">
        <v>161</v>
      </c>
      <c r="O39" s="7">
        <v>160</v>
      </c>
      <c r="P39" s="7">
        <v>140</v>
      </c>
      <c r="Q39" s="7">
        <v>137</v>
      </c>
      <c r="R39" s="7">
        <v>162</v>
      </c>
      <c r="S39" s="7">
        <v>165</v>
      </c>
      <c r="T39" s="7">
        <v>153</v>
      </c>
      <c r="U39" s="7">
        <v>146</v>
      </c>
      <c r="V39" s="7">
        <v>141</v>
      </c>
      <c r="W39" s="7">
        <v>137</v>
      </c>
      <c r="X39" s="7">
        <v>148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 t="shared" si="0"/>
        <v>1358</v>
      </c>
      <c r="AJ39" s="6">
        <f t="shared" si="1"/>
        <v>1489</v>
      </c>
      <c r="AK39" s="6">
        <f t="shared" si="2"/>
        <v>0</v>
      </c>
      <c r="AL39" s="6">
        <f t="shared" si="3"/>
        <v>2847</v>
      </c>
      <c r="AM39" s="6">
        <f t="shared" si="4"/>
        <v>19</v>
      </c>
      <c r="AN39" s="8">
        <f t="shared" si="5"/>
        <v>149.8421052631579</v>
      </c>
    </row>
    <row r="40" spans="1:40" s="11" customFormat="1" ht="12.75">
      <c r="A40" s="6">
        <v>37</v>
      </c>
      <c r="B40" s="7">
        <v>3424</v>
      </c>
      <c r="C40" s="7" t="s">
        <v>54</v>
      </c>
      <c r="D40" s="7" t="s">
        <v>34</v>
      </c>
      <c r="E40" s="7">
        <v>156</v>
      </c>
      <c r="F40" s="7">
        <v>107</v>
      </c>
      <c r="G40" s="7"/>
      <c r="H40" s="7"/>
      <c r="I40" s="7">
        <v>144</v>
      </c>
      <c r="J40" s="7">
        <v>154</v>
      </c>
      <c r="K40" s="7"/>
      <c r="L40" s="7"/>
      <c r="M40" s="7">
        <v>84</v>
      </c>
      <c r="N40" s="54">
        <v>181</v>
      </c>
      <c r="O40" s="7"/>
      <c r="P40" s="7"/>
      <c r="Q40" s="7">
        <v>175</v>
      </c>
      <c r="R40" s="7">
        <v>160</v>
      </c>
      <c r="S40" s="7">
        <v>125</v>
      </c>
      <c r="T40" s="7">
        <v>193</v>
      </c>
      <c r="U40" s="7">
        <v>128</v>
      </c>
      <c r="V40" s="7">
        <v>164</v>
      </c>
      <c r="W40" s="7">
        <v>140</v>
      </c>
      <c r="X40" s="7">
        <v>130</v>
      </c>
      <c r="Y40" s="7"/>
      <c r="Z40" s="7"/>
      <c r="AA40" s="7"/>
      <c r="AB40" s="7"/>
      <c r="AC40" s="7">
        <v>103</v>
      </c>
      <c r="AD40" s="7">
        <v>216</v>
      </c>
      <c r="AE40" s="7">
        <v>150</v>
      </c>
      <c r="AF40" s="7">
        <v>196</v>
      </c>
      <c r="AG40" s="7">
        <v>166</v>
      </c>
      <c r="AH40" s="7">
        <v>151</v>
      </c>
      <c r="AI40" s="6">
        <f t="shared" si="0"/>
        <v>826</v>
      </c>
      <c r="AJ40" s="6">
        <f t="shared" si="1"/>
        <v>1215</v>
      </c>
      <c r="AK40" s="6">
        <f t="shared" si="2"/>
        <v>982</v>
      </c>
      <c r="AL40" s="6">
        <f t="shared" si="3"/>
        <v>3023</v>
      </c>
      <c r="AM40" s="6">
        <f t="shared" si="4"/>
        <v>20</v>
      </c>
      <c r="AN40" s="8">
        <f t="shared" si="5"/>
        <v>151.15</v>
      </c>
    </row>
    <row r="41" spans="1:40" s="11" customFormat="1" ht="12.75">
      <c r="A41" s="6">
        <v>38</v>
      </c>
      <c r="B41" s="7">
        <v>3408</v>
      </c>
      <c r="C41" s="7" t="s">
        <v>56</v>
      </c>
      <c r="D41" s="7" t="s">
        <v>35</v>
      </c>
      <c r="E41" s="7"/>
      <c r="F41" s="7"/>
      <c r="G41" s="7"/>
      <c r="H41" s="7"/>
      <c r="I41" s="7">
        <v>165</v>
      </c>
      <c r="J41" s="7">
        <v>160</v>
      </c>
      <c r="K41" s="7">
        <v>157</v>
      </c>
      <c r="L41" s="7">
        <v>114</v>
      </c>
      <c r="M41" s="7"/>
      <c r="N41" s="54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 t="shared" si="0"/>
        <v>596</v>
      </c>
      <c r="AJ41" s="6">
        <f t="shared" si="1"/>
        <v>0</v>
      </c>
      <c r="AK41" s="6">
        <f t="shared" si="2"/>
        <v>0</v>
      </c>
      <c r="AL41" s="6">
        <f t="shared" si="3"/>
        <v>596</v>
      </c>
      <c r="AM41" s="6">
        <f t="shared" si="4"/>
        <v>4</v>
      </c>
      <c r="AN41" s="8">
        <f t="shared" si="5"/>
        <v>149</v>
      </c>
    </row>
    <row r="42" spans="1:40" s="11" customFormat="1" ht="12.75">
      <c r="A42" s="6">
        <v>39</v>
      </c>
      <c r="B42" s="7">
        <v>2376</v>
      </c>
      <c r="C42" s="7" t="s">
        <v>80</v>
      </c>
      <c r="D42" s="7" t="s">
        <v>31</v>
      </c>
      <c r="E42" s="7"/>
      <c r="F42" s="7"/>
      <c r="G42" s="7"/>
      <c r="H42" s="7"/>
      <c r="I42" s="7"/>
      <c r="J42" s="7"/>
      <c r="K42" s="7"/>
      <c r="L42" s="7"/>
      <c r="M42" s="7"/>
      <c r="N42" s="54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v>154</v>
      </c>
      <c r="AH42" s="7">
        <v>141</v>
      </c>
      <c r="AI42" s="6">
        <f t="shared" si="0"/>
        <v>0</v>
      </c>
      <c r="AJ42" s="6">
        <f t="shared" si="1"/>
        <v>0</v>
      </c>
      <c r="AK42" s="6">
        <f t="shared" si="2"/>
        <v>295</v>
      </c>
      <c r="AL42" s="6">
        <f t="shared" si="3"/>
        <v>295</v>
      </c>
      <c r="AM42" s="6">
        <f t="shared" si="4"/>
        <v>2</v>
      </c>
      <c r="AN42" s="8">
        <f t="shared" si="5"/>
        <v>147.5</v>
      </c>
    </row>
    <row r="43" spans="1:40" s="11" customFormat="1" ht="12.75">
      <c r="A43" s="6">
        <v>40</v>
      </c>
      <c r="B43" s="7">
        <v>3318</v>
      </c>
      <c r="C43" s="7" t="s">
        <v>63</v>
      </c>
      <c r="D43" s="7" t="s">
        <v>36</v>
      </c>
      <c r="E43" s="7">
        <v>131</v>
      </c>
      <c r="F43" s="7">
        <v>135</v>
      </c>
      <c r="G43" s="7">
        <v>162</v>
      </c>
      <c r="H43" s="7">
        <v>174</v>
      </c>
      <c r="I43" s="7">
        <v>163</v>
      </c>
      <c r="J43" s="7">
        <v>124</v>
      </c>
      <c r="K43" s="7">
        <v>161</v>
      </c>
      <c r="L43" s="7">
        <v>115</v>
      </c>
      <c r="M43" s="7"/>
      <c r="N43" s="54">
        <v>125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>
        <v>188</v>
      </c>
      <c r="Z43" s="7">
        <v>131</v>
      </c>
      <c r="AA43" s="7"/>
      <c r="AB43" s="7"/>
      <c r="AC43" s="7">
        <v>189</v>
      </c>
      <c r="AD43" s="7">
        <v>155</v>
      </c>
      <c r="AE43" s="7">
        <v>131</v>
      </c>
      <c r="AF43" s="7">
        <v>155</v>
      </c>
      <c r="AG43" s="7">
        <v>157</v>
      </c>
      <c r="AH43" s="7">
        <v>137</v>
      </c>
      <c r="AI43" s="6">
        <f t="shared" si="0"/>
        <v>1290</v>
      </c>
      <c r="AJ43" s="6">
        <f t="shared" si="1"/>
        <v>0</v>
      </c>
      <c r="AK43" s="6">
        <f t="shared" si="2"/>
        <v>1243</v>
      </c>
      <c r="AL43" s="6">
        <f t="shared" si="3"/>
        <v>2533</v>
      </c>
      <c r="AM43" s="6">
        <f t="shared" si="4"/>
        <v>17</v>
      </c>
      <c r="AN43" s="8">
        <f t="shared" si="5"/>
        <v>149</v>
      </c>
    </row>
    <row r="44" spans="1:40" s="11" customFormat="1" ht="12.75">
      <c r="A44" s="6">
        <v>41</v>
      </c>
      <c r="B44" s="7">
        <v>3447</v>
      </c>
      <c r="C44" s="7" t="s">
        <v>69</v>
      </c>
      <c r="D44" s="7" t="s">
        <v>31</v>
      </c>
      <c r="E44" s="7"/>
      <c r="F44" s="7"/>
      <c r="G44" s="7"/>
      <c r="H44" s="7"/>
      <c r="I44" s="7"/>
      <c r="J44" s="7"/>
      <c r="K44" s="7"/>
      <c r="L44" s="7"/>
      <c r="M44" s="7"/>
      <c r="N44" s="54"/>
      <c r="O44" s="7"/>
      <c r="P44" s="7"/>
      <c r="Q44" s="7"/>
      <c r="R44" s="7">
        <v>116</v>
      </c>
      <c r="S44" s="7">
        <v>169</v>
      </c>
      <c r="T44" s="7">
        <v>124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6">
        <f t="shared" si="0"/>
        <v>0</v>
      </c>
      <c r="AJ44" s="6">
        <f t="shared" si="1"/>
        <v>409</v>
      </c>
      <c r="AK44" s="6">
        <f t="shared" si="2"/>
        <v>0</v>
      </c>
      <c r="AL44" s="6">
        <f t="shared" si="3"/>
        <v>409</v>
      </c>
      <c r="AM44" s="6">
        <f t="shared" si="4"/>
        <v>3</v>
      </c>
      <c r="AN44" s="8">
        <f t="shared" si="5"/>
        <v>136.33333333333334</v>
      </c>
    </row>
    <row r="45" spans="1:40" s="11" customFormat="1" ht="12.75">
      <c r="A45" s="6">
        <v>42</v>
      </c>
      <c r="B45" s="7">
        <v>3382</v>
      </c>
      <c r="C45" s="7" t="s">
        <v>64</v>
      </c>
      <c r="D45" s="7" t="s">
        <v>36</v>
      </c>
      <c r="E45" s="10">
        <v>152</v>
      </c>
      <c r="F45" s="10">
        <v>136</v>
      </c>
      <c r="G45" s="10">
        <v>133</v>
      </c>
      <c r="H45" s="10">
        <v>127</v>
      </c>
      <c r="I45" s="10"/>
      <c r="J45" s="10"/>
      <c r="K45" s="10">
        <v>151</v>
      </c>
      <c r="L45" s="10">
        <v>137</v>
      </c>
      <c r="M45" s="10">
        <v>131</v>
      </c>
      <c r="N45" s="54"/>
      <c r="O45" s="10"/>
      <c r="P45" s="10"/>
      <c r="Q45" s="10">
        <v>120</v>
      </c>
      <c r="R45" s="10">
        <v>161</v>
      </c>
      <c r="S45" s="10">
        <v>158</v>
      </c>
      <c r="T45" s="10">
        <v>148</v>
      </c>
      <c r="U45" s="10">
        <v>106</v>
      </c>
      <c r="V45" s="10">
        <v>144</v>
      </c>
      <c r="W45" s="10">
        <v>135</v>
      </c>
      <c r="X45" s="10">
        <v>139</v>
      </c>
      <c r="Y45" s="10">
        <v>94</v>
      </c>
      <c r="Z45" s="10">
        <v>127</v>
      </c>
      <c r="AA45" s="10"/>
      <c r="AB45" s="10"/>
      <c r="AC45" s="10">
        <v>119</v>
      </c>
      <c r="AD45" s="10">
        <v>139</v>
      </c>
      <c r="AE45" s="10">
        <v>152</v>
      </c>
      <c r="AF45" s="10">
        <v>141</v>
      </c>
      <c r="AG45" s="10"/>
      <c r="AH45" s="10"/>
      <c r="AI45" s="6">
        <f t="shared" si="0"/>
        <v>967</v>
      </c>
      <c r="AJ45" s="6">
        <f t="shared" si="1"/>
        <v>1111</v>
      </c>
      <c r="AK45" s="6">
        <f t="shared" si="2"/>
        <v>772</v>
      </c>
      <c r="AL45" s="6">
        <f t="shared" si="3"/>
        <v>2850</v>
      </c>
      <c r="AM45" s="6">
        <f t="shared" si="4"/>
        <v>21</v>
      </c>
      <c r="AN45" s="8">
        <f t="shared" si="5"/>
        <v>135.71428571428572</v>
      </c>
    </row>
    <row r="46" spans="1:40" s="11" customFormat="1" ht="12.75">
      <c r="A46" s="6">
        <v>43</v>
      </c>
      <c r="B46" s="7">
        <v>3304</v>
      </c>
      <c r="C46" s="7" t="s">
        <v>50</v>
      </c>
      <c r="D46" s="7" t="s">
        <v>33</v>
      </c>
      <c r="E46" s="7">
        <v>100</v>
      </c>
      <c r="F46" s="7">
        <v>89</v>
      </c>
      <c r="G46" s="7">
        <v>139</v>
      </c>
      <c r="H46" s="7">
        <v>166</v>
      </c>
      <c r="I46" s="7">
        <v>115</v>
      </c>
      <c r="J46" s="7">
        <v>147</v>
      </c>
      <c r="K46" s="7">
        <v>115</v>
      </c>
      <c r="L46" s="7">
        <v>145</v>
      </c>
      <c r="M46" s="7">
        <v>186</v>
      </c>
      <c r="N46" s="54">
        <v>151</v>
      </c>
      <c r="O46" s="7"/>
      <c r="P46" s="7"/>
      <c r="Q46" s="7">
        <v>141</v>
      </c>
      <c r="R46" s="7">
        <v>123</v>
      </c>
      <c r="S46" s="7"/>
      <c r="T46" s="7"/>
      <c r="U46" s="7">
        <v>112</v>
      </c>
      <c r="V46" s="7">
        <v>130</v>
      </c>
      <c r="W46" s="7">
        <v>135</v>
      </c>
      <c r="X46" s="7">
        <v>100</v>
      </c>
      <c r="Y46" s="7">
        <v>149</v>
      </c>
      <c r="Z46" s="7">
        <v>153</v>
      </c>
      <c r="AA46" s="7">
        <v>146</v>
      </c>
      <c r="AB46" s="7">
        <v>169</v>
      </c>
      <c r="AC46" s="7"/>
      <c r="AD46" s="7"/>
      <c r="AE46" s="7">
        <v>110</v>
      </c>
      <c r="AF46" s="7">
        <v>151</v>
      </c>
      <c r="AG46" s="7">
        <v>168</v>
      </c>
      <c r="AH46" s="7">
        <v>116</v>
      </c>
      <c r="AI46" s="6">
        <f t="shared" si="0"/>
        <v>1353</v>
      </c>
      <c r="AJ46" s="6">
        <f t="shared" si="1"/>
        <v>741</v>
      </c>
      <c r="AK46" s="6">
        <f t="shared" si="2"/>
        <v>1162</v>
      </c>
      <c r="AL46" s="6">
        <f t="shared" si="3"/>
        <v>3256</v>
      </c>
      <c r="AM46" s="6">
        <f t="shared" si="4"/>
        <v>24</v>
      </c>
      <c r="AN46" s="8">
        <f t="shared" si="5"/>
        <v>135.66666666666666</v>
      </c>
    </row>
    <row r="47" spans="1:40" s="11" customFormat="1" ht="12.75">
      <c r="A47" s="6">
        <v>44</v>
      </c>
      <c r="B47" s="7">
        <v>3288</v>
      </c>
      <c r="C47" s="7" t="s">
        <v>75</v>
      </c>
      <c r="D47" s="7" t="s">
        <v>36</v>
      </c>
      <c r="E47" s="7"/>
      <c r="F47" s="7"/>
      <c r="G47" s="7"/>
      <c r="H47" s="7"/>
      <c r="I47" s="7"/>
      <c r="J47" s="7"/>
      <c r="K47" s="7"/>
      <c r="L47" s="7"/>
      <c r="M47" s="7"/>
      <c r="N47" s="54"/>
      <c r="O47" s="7">
        <v>128</v>
      </c>
      <c r="P47" s="7">
        <v>114</v>
      </c>
      <c r="Q47" s="7">
        <v>116</v>
      </c>
      <c r="R47" s="7">
        <v>142</v>
      </c>
      <c r="S47" s="7"/>
      <c r="T47" s="7"/>
      <c r="U47" s="7"/>
      <c r="V47" s="7"/>
      <c r="W47" s="7"/>
      <c r="X47" s="7"/>
      <c r="Y47" s="7">
        <v>113</v>
      </c>
      <c r="Z47" s="7">
        <v>149</v>
      </c>
      <c r="AA47" s="7">
        <v>142</v>
      </c>
      <c r="AB47" s="7">
        <v>119</v>
      </c>
      <c r="AC47" s="7"/>
      <c r="AD47" s="7"/>
      <c r="AE47" s="7"/>
      <c r="AF47" s="7"/>
      <c r="AG47" s="7">
        <v>136</v>
      </c>
      <c r="AH47" s="7">
        <v>141</v>
      </c>
      <c r="AI47" s="6">
        <f t="shared" si="0"/>
        <v>0</v>
      </c>
      <c r="AJ47" s="6">
        <f t="shared" si="1"/>
        <v>500</v>
      </c>
      <c r="AK47" s="6">
        <f t="shared" si="2"/>
        <v>800</v>
      </c>
      <c r="AL47" s="6">
        <f t="shared" si="3"/>
        <v>1300</v>
      </c>
      <c r="AM47" s="6">
        <f t="shared" si="4"/>
        <v>10</v>
      </c>
      <c r="AN47" s="8">
        <f t="shared" si="5"/>
        <v>130</v>
      </c>
    </row>
    <row r="48" spans="1:40" s="11" customFormat="1" ht="12.75">
      <c r="A48" s="6">
        <v>45</v>
      </c>
      <c r="B48" s="7">
        <v>3381</v>
      </c>
      <c r="C48" s="7" t="s">
        <v>76</v>
      </c>
      <c r="D48" s="7" t="s">
        <v>36</v>
      </c>
      <c r="E48" s="7"/>
      <c r="F48" s="7"/>
      <c r="G48" s="7"/>
      <c r="H48" s="7"/>
      <c r="I48" s="7"/>
      <c r="J48" s="7"/>
      <c r="K48" s="7"/>
      <c r="L48" s="7"/>
      <c r="M48" s="7"/>
      <c r="N48" s="54"/>
      <c r="O48" s="7">
        <v>120</v>
      </c>
      <c r="P48" s="7">
        <v>115</v>
      </c>
      <c r="Q48" s="7"/>
      <c r="R48" s="7"/>
      <c r="S48" s="7"/>
      <c r="T48" s="7"/>
      <c r="U48" s="7">
        <v>139</v>
      </c>
      <c r="V48" s="7">
        <v>138</v>
      </c>
      <c r="W48" s="7">
        <v>121</v>
      </c>
      <c r="X48" s="7">
        <v>83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6">
        <f t="shared" si="0"/>
        <v>0</v>
      </c>
      <c r="AJ48" s="6">
        <f t="shared" si="1"/>
        <v>716</v>
      </c>
      <c r="AK48" s="6">
        <f t="shared" si="2"/>
        <v>0</v>
      </c>
      <c r="AL48" s="6">
        <f t="shared" si="3"/>
        <v>716</v>
      </c>
      <c r="AM48" s="6">
        <f t="shared" si="4"/>
        <v>6</v>
      </c>
      <c r="AN48" s="8">
        <f t="shared" si="5"/>
        <v>119.33333333333333</v>
      </c>
    </row>
    <row r="49" spans="1:40" s="11" customFormat="1" ht="12.75">
      <c r="A49" s="6">
        <v>46</v>
      </c>
      <c r="B49" s="7">
        <v>3423</v>
      </c>
      <c r="C49" s="7" t="s">
        <v>66</v>
      </c>
      <c r="D49" s="7" t="s">
        <v>36</v>
      </c>
      <c r="E49" s="7"/>
      <c r="F49" s="7"/>
      <c r="G49" s="7"/>
      <c r="H49" s="7"/>
      <c r="I49" s="7">
        <v>68</v>
      </c>
      <c r="J49" s="7">
        <v>73</v>
      </c>
      <c r="K49" s="7"/>
      <c r="L49" s="7"/>
      <c r="M49" s="7"/>
      <c r="N49" s="54">
        <v>97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6">
        <f t="shared" si="0"/>
        <v>238</v>
      </c>
      <c r="AJ49" s="6">
        <f t="shared" si="1"/>
        <v>0</v>
      </c>
      <c r="AK49" s="6">
        <f t="shared" si="2"/>
        <v>0</v>
      </c>
      <c r="AL49" s="6">
        <f t="shared" si="3"/>
        <v>238</v>
      </c>
      <c r="AM49" s="6">
        <f t="shared" si="4"/>
        <v>3</v>
      </c>
      <c r="AN49" s="8">
        <f t="shared" si="5"/>
        <v>79.33333333333333</v>
      </c>
    </row>
    <row r="50" spans="14:40" ht="12.75">
      <c r="N50" s="9"/>
      <c r="AJ50" s="12"/>
      <c r="AK50" s="12"/>
      <c r="AL50" s="12"/>
      <c r="AM50" s="12"/>
      <c r="AN50" s="13"/>
    </row>
    <row r="51" spans="14:40" ht="12.75">
      <c r="N51" s="9"/>
      <c r="AJ51" s="12"/>
      <c r="AK51" s="12"/>
      <c r="AL51" s="12"/>
      <c r="AM51" s="12"/>
      <c r="AN51" s="13"/>
    </row>
    <row r="52" spans="14:40" ht="12.75">
      <c r="N52" s="9"/>
      <c r="AJ52" s="12"/>
      <c r="AK52" s="12"/>
      <c r="AL52" s="12"/>
      <c r="AM52" s="12"/>
      <c r="AN52" s="13"/>
    </row>
    <row r="53" spans="14:40" ht="12.75">
      <c r="N53" s="9"/>
      <c r="AJ53" s="12"/>
      <c r="AK53" s="12"/>
      <c r="AL53" s="12"/>
      <c r="AM53" s="12"/>
      <c r="AN53" s="13"/>
    </row>
    <row r="54" spans="14:40" ht="12.75">
      <c r="N54" s="9"/>
      <c r="AJ54" s="12"/>
      <c r="AK54" s="12"/>
      <c r="AL54" s="12"/>
      <c r="AM54" s="12"/>
      <c r="AN54" s="13"/>
    </row>
    <row r="55" spans="14:40" ht="12.75">
      <c r="N55" s="9"/>
      <c r="AJ55" s="12"/>
      <c r="AK55" s="12"/>
      <c r="AL55" s="12"/>
      <c r="AM55" s="12"/>
      <c r="AN55" s="13"/>
    </row>
    <row r="56" spans="14:40" ht="12.75">
      <c r="N56" s="9"/>
      <c r="AJ56" s="12"/>
      <c r="AK56" s="12"/>
      <c r="AL56" s="12"/>
      <c r="AM56" s="12"/>
      <c r="AN56" s="13"/>
    </row>
    <row r="57" spans="14:40" ht="12.75">
      <c r="N57" s="9"/>
      <c r="AJ57" s="12"/>
      <c r="AK57" s="12"/>
      <c r="AL57" s="12"/>
      <c r="AM57" s="12"/>
      <c r="AN57" s="13"/>
    </row>
    <row r="58" spans="14:40" ht="12.75">
      <c r="N58" s="9"/>
      <c r="AJ58" s="12"/>
      <c r="AK58" s="12"/>
      <c r="AL58" s="12"/>
      <c r="AM58" s="12"/>
      <c r="AN58" s="13"/>
    </row>
    <row r="59" spans="14:40" ht="12.75">
      <c r="N59" s="9"/>
      <c r="AJ59" s="12"/>
      <c r="AK59" s="12"/>
      <c r="AL59" s="12"/>
      <c r="AM59" s="12"/>
      <c r="AN59" s="13"/>
    </row>
    <row r="60" spans="14:40" ht="12.75">
      <c r="N60" s="9"/>
      <c r="AJ60" s="12"/>
      <c r="AK60" s="12"/>
      <c r="AL60" s="12"/>
      <c r="AM60" s="12"/>
      <c r="AN60" s="13"/>
    </row>
    <row r="61" spans="14:40" ht="12.75">
      <c r="N61" s="9"/>
      <c r="AJ61" s="12"/>
      <c r="AK61" s="12"/>
      <c r="AL61" s="12"/>
      <c r="AM61" s="12"/>
      <c r="AN61" s="13"/>
    </row>
    <row r="62" spans="14:40" ht="12.75">
      <c r="N62" s="9"/>
      <c r="AJ62" s="12"/>
      <c r="AK62" s="12"/>
      <c r="AL62" s="12"/>
      <c r="AM62" s="12"/>
      <c r="AN62" s="13"/>
    </row>
    <row r="63" spans="14:40" ht="12.75">
      <c r="N63" s="9"/>
      <c r="AJ63" s="12"/>
      <c r="AK63" s="12"/>
      <c r="AL63" s="12"/>
      <c r="AM63" s="12"/>
      <c r="AN63" s="13"/>
    </row>
    <row r="64" spans="14:40" ht="12.75">
      <c r="N64" s="9"/>
      <c r="AJ64" s="12"/>
      <c r="AK64" s="12"/>
      <c r="AL64" s="12"/>
      <c r="AM64" s="12"/>
      <c r="AN64" s="13"/>
    </row>
    <row r="65" spans="14:40" ht="12.75">
      <c r="N65" s="9"/>
      <c r="AJ65" s="12"/>
      <c r="AK65" s="12"/>
      <c r="AL65" s="12"/>
      <c r="AM65" s="12"/>
      <c r="AN65" s="13"/>
    </row>
    <row r="66" spans="14:40" ht="12.75">
      <c r="N66" s="9"/>
      <c r="AJ66" s="12"/>
      <c r="AK66" s="12"/>
      <c r="AL66" s="12"/>
      <c r="AM66" s="12"/>
      <c r="AN66" s="13"/>
    </row>
    <row r="67" spans="14:40" ht="12.75">
      <c r="N67" s="9"/>
      <c r="AJ67" s="12"/>
      <c r="AK67" s="12"/>
      <c r="AL67" s="12"/>
      <c r="AM67" s="12"/>
      <c r="AN67" s="13"/>
    </row>
    <row r="68" spans="14:40" ht="12.75">
      <c r="N68" s="9"/>
      <c r="AJ68" s="12"/>
      <c r="AK68" s="12"/>
      <c r="AL68" s="12"/>
      <c r="AM68" s="12"/>
      <c r="AN68" s="13"/>
    </row>
    <row r="69" spans="14:40" ht="12.75">
      <c r="N69" s="9"/>
      <c r="AJ69" s="12"/>
      <c r="AK69" s="12"/>
      <c r="AL69" s="12"/>
      <c r="AM69" s="12"/>
      <c r="AN69" s="13"/>
    </row>
    <row r="70" spans="14:40" ht="12.75">
      <c r="N70" s="9"/>
      <c r="AJ70" s="12"/>
      <c r="AK70" s="12"/>
      <c r="AL70" s="12"/>
      <c r="AM70" s="12"/>
      <c r="AN70" s="13"/>
    </row>
    <row r="71" spans="14:40" ht="12.75">
      <c r="N71" s="9"/>
      <c r="AJ71" s="12"/>
      <c r="AK71" s="12"/>
      <c r="AL71" s="12"/>
      <c r="AM71" s="12"/>
      <c r="AN71" s="13"/>
    </row>
    <row r="72" spans="14:40" ht="12.75">
      <c r="N72" s="9"/>
      <c r="AJ72" s="12"/>
      <c r="AK72" s="12"/>
      <c r="AL72" s="12"/>
      <c r="AM72" s="12"/>
      <c r="AN72" s="13"/>
    </row>
    <row r="73" spans="14:40" ht="12.75">
      <c r="N73" s="9"/>
      <c r="AJ73" s="12"/>
      <c r="AK73" s="12"/>
      <c r="AL73" s="12"/>
      <c r="AM73" s="12"/>
      <c r="AN73" s="13"/>
    </row>
    <row r="74" spans="14:40" ht="12.75">
      <c r="N74" s="9"/>
      <c r="AJ74" s="12"/>
      <c r="AK74" s="12"/>
      <c r="AL74" s="12"/>
      <c r="AM74" s="12"/>
      <c r="AN74" s="13"/>
    </row>
    <row r="75" spans="14:40" ht="12.75">
      <c r="N75" s="9"/>
      <c r="AJ75" s="12"/>
      <c r="AK75" s="12"/>
      <c r="AL75" s="12"/>
      <c r="AM75" s="12"/>
      <c r="AN75" s="13"/>
    </row>
    <row r="76" spans="1:40" ht="12.75">
      <c r="A76" s="14"/>
      <c r="B76" s="15"/>
      <c r="N76" s="9"/>
      <c r="AJ76" s="12"/>
      <c r="AK76" s="12"/>
      <c r="AL76" s="12"/>
      <c r="AM76" s="12"/>
      <c r="AN76" s="13"/>
    </row>
    <row r="77" spans="1:40" ht="12.75">
      <c r="A77" s="14"/>
      <c r="B77" s="15"/>
      <c r="N77" s="9"/>
      <c r="AJ77" s="12"/>
      <c r="AK77" s="12"/>
      <c r="AL77" s="12"/>
      <c r="AM77" s="12"/>
      <c r="AN77" s="13"/>
    </row>
    <row r="78" spans="1:40" ht="12.75">
      <c r="A78" s="14"/>
      <c r="B78" s="15"/>
      <c r="AI78" s="12"/>
      <c r="AJ78" s="12"/>
      <c r="AK78" s="12"/>
      <c r="AL78" s="12"/>
      <c r="AM78" s="12"/>
      <c r="AN78" s="13"/>
    </row>
    <row r="79" spans="1:40" ht="12.75">
      <c r="A79" s="14"/>
      <c r="B79" s="15"/>
      <c r="AI79" s="12"/>
      <c r="AJ79" s="12"/>
      <c r="AK79" s="12"/>
      <c r="AL79" s="12"/>
      <c r="AM79" s="12"/>
      <c r="AN79" s="13"/>
    </row>
    <row r="80" spans="1:40" ht="12.75">
      <c r="A80" s="14"/>
      <c r="B80" s="15"/>
      <c r="AI80" s="12"/>
      <c r="AJ80" s="12"/>
      <c r="AK80" s="12"/>
      <c r="AL80" s="12"/>
      <c r="AM80" s="12"/>
      <c r="AN80" s="13"/>
    </row>
    <row r="81" spans="1:40" ht="12.75">
      <c r="A81" s="14"/>
      <c r="B81" s="15"/>
      <c r="AI81" s="12"/>
      <c r="AJ81" s="12"/>
      <c r="AK81" s="12"/>
      <c r="AL81" s="12"/>
      <c r="AM81" s="12"/>
      <c r="AN81" s="13"/>
    </row>
    <row r="82" spans="1:40" ht="12.75">
      <c r="A82" s="14"/>
      <c r="B82" s="15"/>
      <c r="AI82" s="12"/>
      <c r="AJ82" s="12"/>
      <c r="AK82" s="12"/>
      <c r="AL82" s="12"/>
      <c r="AM82" s="12"/>
      <c r="AN82" s="13"/>
    </row>
    <row r="83" spans="35:40" ht="12.75">
      <c r="AI83" s="12"/>
      <c r="AJ83" s="12"/>
      <c r="AK83" s="12"/>
      <c r="AL83" s="12"/>
      <c r="AM83" s="12"/>
      <c r="AN83" s="13"/>
    </row>
    <row r="84" spans="35:40" ht="12.75">
      <c r="AI84" s="12"/>
      <c r="AJ84" s="12"/>
      <c r="AK84" s="12"/>
      <c r="AL84" s="12"/>
      <c r="AM84" s="12"/>
      <c r="AN84" s="13"/>
    </row>
    <row r="85" spans="35:40" ht="12.75">
      <c r="AI85" s="12"/>
      <c r="AJ85" s="12"/>
      <c r="AK85" s="12"/>
      <c r="AL85" s="12"/>
      <c r="AM85" s="12"/>
      <c r="AN85" s="13"/>
    </row>
    <row r="86" spans="35:40" ht="12.75">
      <c r="AI86" s="12"/>
      <c r="AJ86" s="12"/>
      <c r="AK86" s="12"/>
      <c r="AL86" s="12"/>
      <c r="AM86" s="12"/>
      <c r="AN86" s="13"/>
    </row>
    <row r="87" spans="35:39" ht="12.75">
      <c r="AI87" s="12"/>
      <c r="AJ87" s="12"/>
      <c r="AK87" s="12"/>
      <c r="AL87" s="12"/>
      <c r="AM87" s="12"/>
    </row>
    <row r="88" ht="12.75">
      <c r="AM88" s="12"/>
    </row>
    <row r="89" ht="12.75">
      <c r="AM89" s="12"/>
    </row>
    <row r="90" ht="12.75">
      <c r="AM90" s="12"/>
    </row>
  </sheetData>
  <sheetProtection/>
  <conditionalFormatting sqref="E10">
    <cfRule type="cellIs" priority="11" dxfId="11" operator="greaterThan" stopIfTrue="1">
      <formula>199</formula>
    </cfRule>
  </conditionalFormatting>
  <conditionalFormatting sqref="E4:N49">
    <cfRule type="cellIs" priority="10" dxfId="12" operator="greaterThan" stopIfTrue="1">
      <formula>199</formula>
    </cfRule>
  </conditionalFormatting>
  <conditionalFormatting sqref="O4:AH49">
    <cfRule type="cellIs" priority="9" dxfId="12" operator="greaterThan" stopIfTrue="1">
      <formula>199</formula>
    </cfRule>
  </conditionalFormatting>
  <conditionalFormatting sqref="AN4:AN45 AN49">
    <cfRule type="cellIs" priority="7" dxfId="12" operator="greaterThan" stopIfTrue="1">
      <formula>199.99</formula>
    </cfRule>
    <cfRule type="cellIs" priority="8" dxfId="12" operator="greaterThan" stopIfTrue="1">
      <formula>"199.99"</formula>
    </cfRule>
  </conditionalFormatting>
  <conditionalFormatting sqref="AN48">
    <cfRule type="cellIs" priority="5" dxfId="12" operator="greaterThan" stopIfTrue="1">
      <formula>199.99</formula>
    </cfRule>
    <cfRule type="cellIs" priority="6" dxfId="12" operator="greaterThan" stopIfTrue="1">
      <formula>"199.99"</formula>
    </cfRule>
  </conditionalFormatting>
  <conditionalFormatting sqref="AN47">
    <cfRule type="cellIs" priority="3" dxfId="12" operator="greaterThan" stopIfTrue="1">
      <formula>199.99</formula>
    </cfRule>
    <cfRule type="cellIs" priority="4" dxfId="12" operator="greaterThan" stopIfTrue="1">
      <formula>"199.99"</formula>
    </cfRule>
  </conditionalFormatting>
  <conditionalFormatting sqref="AN46">
    <cfRule type="cellIs" priority="1" dxfId="12" operator="greaterThan" stopIfTrue="1">
      <formula>199.99</formula>
    </cfRule>
    <cfRule type="cellIs" priority="2" dxfId="12" operator="greaterThan" stopIfTrue="1">
      <formula>"199.99"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scale="87" r:id="rId1"/>
  <headerFooter alignWithMargins="0">
    <oddHeader>&amp;C&amp;"Arial,Normal"&amp;16
LLIGA CATALANA DE BOWLING 2016-2017
2a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2017-02-07T12:46:15Z</cp:lastPrinted>
  <dcterms:created xsi:type="dcterms:W3CDTF">1999-10-03T14:06:37Z</dcterms:created>
  <dcterms:modified xsi:type="dcterms:W3CDTF">2017-02-08T09:43:58Z</dcterms:modified>
  <cp:category/>
  <cp:version/>
  <cp:contentType/>
  <cp:contentStatus/>
</cp:coreProperties>
</file>